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758233BC-1C6D-4858-AD1D-9356F975AF07}" xr6:coauthVersionLast="47" xr6:coauthVersionMax="47" xr10:uidLastSave="{00000000-0000-0000-0000-000000000000}"/>
  <bookViews>
    <workbookView xWindow="-120" yWindow="-120" windowWidth="20730" windowHeight="11040" xr2:uid="{2D91379D-AACF-465A-819F-4DDA9B927DD1}"/>
  </bookViews>
  <sheets>
    <sheet name="Port_C1" sheetId="1" r:id="rId1"/>
  </sheets>
  <externalReferences>
    <externalReference r:id="rId2"/>
  </externalReferences>
  <definedNames>
    <definedName name="_xlnm._FilterDatabase" localSheetId="0" hidden="1">Port_C1!$C$6:$H$126</definedName>
    <definedName name="IN" localSheetId="0">#REF!</definedName>
    <definedName name="IN">#REF!</definedName>
    <definedName name="_xlnm.Print_Area" localSheetId="0">Port_C1!$B$2:$H$165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6" i="1" l="1"/>
  <c r="H175" i="1"/>
  <c r="H174" i="1"/>
  <c r="H173" i="1"/>
  <c r="H172" i="1"/>
  <c r="F157" i="1" s="1"/>
  <c r="H171" i="1"/>
  <c r="H170" i="1"/>
  <c r="G170" i="1" s="1"/>
  <c r="H169" i="1"/>
  <c r="G169" i="1" s="1"/>
  <c r="H168" i="1"/>
  <c r="H167" i="1"/>
  <c r="H177" i="1" s="1"/>
  <c r="F164" i="1"/>
  <c r="F163" i="1"/>
  <c r="F162" i="1"/>
  <c r="F161" i="1"/>
  <c r="G161" i="1" s="1"/>
  <c r="F160" i="1"/>
  <c r="G160" i="1" s="1"/>
  <c r="F159" i="1"/>
  <c r="G159" i="1" s="1"/>
  <c r="F158" i="1"/>
  <c r="F156" i="1"/>
  <c r="F154" i="1"/>
  <c r="F153" i="1"/>
  <c r="F137" i="1"/>
  <c r="F139" i="1" s="1"/>
  <c r="F127" i="1"/>
  <c r="L13" i="1"/>
  <c r="L12" i="1"/>
  <c r="L11" i="1"/>
  <c r="L10" i="1"/>
  <c r="L9" i="1"/>
  <c r="L8" i="1"/>
  <c r="L7" i="1"/>
  <c r="L14" i="1" s="1"/>
  <c r="G111" i="1" l="1"/>
  <c r="G103" i="1"/>
  <c r="G95" i="1"/>
  <c r="G87" i="1"/>
  <c r="G79" i="1"/>
  <c r="G71" i="1"/>
  <c r="G63" i="1"/>
  <c r="G55" i="1"/>
  <c r="G47" i="1"/>
  <c r="G39" i="1"/>
  <c r="G31" i="1"/>
  <c r="G23" i="1"/>
  <c r="G15" i="1"/>
  <c r="G11" i="1"/>
  <c r="G7" i="1"/>
  <c r="G116" i="1"/>
  <c r="G60" i="1"/>
  <c r="G44" i="1"/>
  <c r="G28" i="1"/>
  <c r="G172" i="1"/>
  <c r="G99" i="1"/>
  <c r="G83" i="1"/>
  <c r="G67" i="1"/>
  <c r="G51" i="1"/>
  <c r="G35" i="1"/>
  <c r="G19" i="1"/>
  <c r="G9" i="1"/>
  <c r="G114" i="1"/>
  <c r="G98" i="1"/>
  <c r="G82" i="1"/>
  <c r="G66" i="1"/>
  <c r="G50" i="1"/>
  <c r="G34" i="1"/>
  <c r="G18" i="1"/>
  <c r="G127" i="1"/>
  <c r="G112" i="1"/>
  <c r="G96" i="1"/>
  <c r="G88" i="1"/>
  <c r="G72" i="1"/>
  <c r="G64" i="1"/>
  <c r="G48" i="1"/>
  <c r="G32" i="1"/>
  <c r="G16" i="1"/>
  <c r="G118" i="1"/>
  <c r="G110" i="1"/>
  <c r="G102" i="1"/>
  <c r="G94" i="1"/>
  <c r="G86" i="1"/>
  <c r="G78" i="1"/>
  <c r="G70" i="1"/>
  <c r="G62" i="1"/>
  <c r="G54" i="1"/>
  <c r="G46" i="1"/>
  <c r="G38" i="1"/>
  <c r="G30" i="1"/>
  <c r="G22" i="1"/>
  <c r="G176" i="1"/>
  <c r="G168" i="1"/>
  <c r="G115" i="1"/>
  <c r="G107" i="1"/>
  <c r="G91" i="1"/>
  <c r="G75" i="1"/>
  <c r="G59" i="1"/>
  <c r="G43" i="1"/>
  <c r="G27" i="1"/>
  <c r="G13" i="1"/>
  <c r="G135" i="1"/>
  <c r="G106" i="1"/>
  <c r="G90" i="1"/>
  <c r="G74" i="1"/>
  <c r="G58" i="1"/>
  <c r="G42" i="1"/>
  <c r="G26" i="1"/>
  <c r="G171" i="1"/>
  <c r="G113" i="1"/>
  <c r="G89" i="1"/>
  <c r="G73" i="1"/>
  <c r="G57" i="1"/>
  <c r="G41" i="1"/>
  <c r="G25" i="1"/>
  <c r="G12" i="1"/>
  <c r="G104" i="1"/>
  <c r="G80" i="1"/>
  <c r="G56" i="1"/>
  <c r="G40" i="1"/>
  <c r="G24" i="1"/>
  <c r="G117" i="1"/>
  <c r="G109" i="1"/>
  <c r="G101" i="1"/>
  <c r="G93" i="1"/>
  <c r="G85" i="1"/>
  <c r="G77" i="1"/>
  <c r="G69" i="1"/>
  <c r="G61" i="1"/>
  <c r="G53" i="1"/>
  <c r="G45" i="1"/>
  <c r="G37" i="1"/>
  <c r="G29" i="1"/>
  <c r="G21" i="1"/>
  <c r="G14" i="1"/>
  <c r="G10" i="1"/>
  <c r="G108" i="1"/>
  <c r="G100" i="1"/>
  <c r="G92" i="1"/>
  <c r="G84" i="1"/>
  <c r="G76" i="1"/>
  <c r="G68" i="1"/>
  <c r="G52" i="1"/>
  <c r="G36" i="1"/>
  <c r="G20" i="1"/>
  <c r="G175" i="1"/>
  <c r="G167" i="1"/>
  <c r="G177" i="1" s="1"/>
  <c r="G131" i="1"/>
  <c r="G105" i="1"/>
  <c r="G97" i="1"/>
  <c r="G81" i="1"/>
  <c r="G65" i="1"/>
  <c r="G49" i="1"/>
  <c r="G33" i="1"/>
  <c r="G17" i="1"/>
  <c r="G8" i="1"/>
  <c r="G162" i="1"/>
  <c r="G157" i="1"/>
  <c r="G153" i="1"/>
  <c r="G163" i="1"/>
  <c r="G173" i="1"/>
  <c r="G154" i="1"/>
  <c r="G164" i="1"/>
  <c r="G174" i="1"/>
  <c r="G156" i="1"/>
  <c r="H178" i="1"/>
  <c r="H165" i="1"/>
  <c r="G158" i="1"/>
  <c r="G137" i="1"/>
  <c r="F155" i="1"/>
  <c r="G155" i="1" s="1"/>
  <c r="F165" i="1"/>
  <c r="G165" i="1" l="1"/>
</calcChain>
</file>

<file path=xl/sharedStrings.xml><?xml version="1.0" encoding="utf-8"?>
<sst xmlns="http://schemas.openxmlformats.org/spreadsheetml/2006/main" count="564" uniqueCount="304">
  <si>
    <t>NAME OF PENSION FUND</t>
  </si>
  <si>
    <t>ADITYA BIRLA SUN LIFE PENSION FUND MANAGEMENT LIMITED</t>
  </si>
  <si>
    <t>C-TIER I</t>
  </si>
  <si>
    <t>SCHEME NAME</t>
  </si>
  <si>
    <t>Scheme C TIER I</t>
  </si>
  <si>
    <t>MONTH</t>
  </si>
  <si>
    <t>30-09-2025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</si>
  <si>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</si>
  <si>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</si>
  <si>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</si>
  <si>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</si>
  <si>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</si>
  <si>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</si>
  <si>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</si>
  <si>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INE020B08EQ1</t>
  </si>
  <si>
    <t>7.71%REC Limited 2033 227-B</t>
  </si>
  <si>
    <t>Other credit granting</t>
  </si>
  <si>
    <t>CRISIL AAA</t>
  </si>
  <si>
    <t>INE020B08FQ8</t>
  </si>
  <si>
    <t>7.32%RECLimited2035</t>
  </si>
  <si>
    <t>CRISIL AA+</t>
  </si>
  <si>
    <t>INE031A08699</t>
  </si>
  <si>
    <t>8.41% HUDCO GOI 15 Mar 2029 (GOI Service)</t>
  </si>
  <si>
    <t>[ICRA]AAA</t>
  </si>
  <si>
    <t>INE031A08707</t>
  </si>
  <si>
    <t>8.37% HUDCO GOI 23 Mar 2029 (GOI Service)</t>
  </si>
  <si>
    <t>BWR AAA</t>
  </si>
  <si>
    <t>INE031A08913</t>
  </si>
  <si>
    <t>7.15 HUDCO 25.09.2034</t>
  </si>
  <si>
    <t>[ICRA]AA+</t>
  </si>
  <si>
    <t>INE031A08970</t>
  </si>
  <si>
    <t>6.90 HUDCO 06.05.2030</t>
  </si>
  <si>
    <t>IND AAA</t>
  </si>
  <si>
    <t>INE033L07IJ1</t>
  </si>
  <si>
    <t>7.86 Tata Capital Housing Finance Limited 2029</t>
  </si>
  <si>
    <t>IND AA+</t>
  </si>
  <si>
    <t>INE040A08393</t>
  </si>
  <si>
    <t>8.44% HDFC Bank 28-Dec-2028</t>
  </si>
  <si>
    <t>Monetary intermediation of commercial banks, saving banks. postal savings</t>
  </si>
  <si>
    <t>INE040A08666</t>
  </si>
  <si>
    <t>7.80 HDFC Bank 03-05-2033 (US-002)</t>
  </si>
  <si>
    <t>INE040A08831</t>
  </si>
  <si>
    <t>07.10% HDFC LTD 12-Nov-2031</t>
  </si>
  <si>
    <t>INE040A08914</t>
  </si>
  <si>
    <t>7.97 HDFC 17.02.2033</t>
  </si>
  <si>
    <t>INE040A08AF2</t>
  </si>
  <si>
    <t>7.75 HDFC Bank 13.06.2033</t>
  </si>
  <si>
    <t>INE053F07BA5</t>
  </si>
  <si>
    <t>8.55%IRFC 21 Feb 2029</t>
  </si>
  <si>
    <t>INE053F07BT5</t>
  </si>
  <si>
    <t>7.54% IRFC 29 Jul 2034</t>
  </si>
  <si>
    <t>INE053F07BV1</t>
  </si>
  <si>
    <t>7.48 IRFC 29.08.2034</t>
  </si>
  <si>
    <t>INE053F07CD7</t>
  </si>
  <si>
    <t>6.90% IRFC 05.06.2035</t>
  </si>
  <si>
    <t>INE053F08122</t>
  </si>
  <si>
    <t>6.92%IRFC 29-Aug-2031</t>
  </si>
  <si>
    <t>INE053F08155</t>
  </si>
  <si>
    <t>6.95% IRFC 24-Nov-2036</t>
  </si>
  <si>
    <t>INE053F08320</t>
  </si>
  <si>
    <t>7.45 IRFC 13.10.2028</t>
  </si>
  <si>
    <t>INE053F08346</t>
  </si>
  <si>
    <t>7.67 IRFC 15.12.2033</t>
  </si>
  <si>
    <t>INE053F08395</t>
  </si>
  <si>
    <t>7.44 IRFC 16.06.2034</t>
  </si>
  <si>
    <t>INE053F08403</t>
  </si>
  <si>
    <t>7.39 IRFC 15.07.2034</t>
  </si>
  <si>
    <t>INE053F08445</t>
  </si>
  <si>
    <t>7.09% IRFC 2034</t>
  </si>
  <si>
    <t>INE053F08494</t>
  </si>
  <si>
    <t>6.78 IRFC 30.04.2030</t>
  </si>
  <si>
    <t>INE062A08231</t>
  </si>
  <si>
    <t>6.80% SBI BasellI Tier II 21 Aug 2035 Call 21 Aug 2030</t>
  </si>
  <si>
    <t>INE094A08093</t>
  </si>
  <si>
    <t>6.63% HPCL(Hindustan Petroleum Corporation Ltd)11.04.2031</t>
  </si>
  <si>
    <t>Production of liquid and gaseous fuels, illuminating oils, lubricating</t>
  </si>
  <si>
    <t>INE094A08101</t>
  </si>
  <si>
    <t>6.09% HPCL 26.02.2027 (Hindustan Petroleum Corporation Ltd)</t>
  </si>
  <si>
    <t>INE0CCU07074</t>
  </si>
  <si>
    <t>8.02 Mindspace Business Park REIT(Green Bond) 13.04.2026</t>
  </si>
  <si>
    <t>Real estate activities with own or leased property</t>
  </si>
  <si>
    <t>INE0J7Q07223</t>
  </si>
  <si>
    <t>7.89 DME Development 14.03.2033</t>
  </si>
  <si>
    <t>Construction and maintenance of motorways, streets, roads, other vehicular ways</t>
  </si>
  <si>
    <t>INE0J7Q07231</t>
  </si>
  <si>
    <t>7.74 DME Development 04.12.2038</t>
  </si>
  <si>
    <t>INE0KUG08027</t>
  </si>
  <si>
    <t>7.65 Nabfid 22-12-2038</t>
  </si>
  <si>
    <t>Other monetary intermediation services n.e.c.</t>
  </si>
  <si>
    <t>INE0KUG08076</t>
  </si>
  <si>
    <t>7.03 Nabfid 08.04.2030</t>
  </si>
  <si>
    <t>INE103A08050</t>
  </si>
  <si>
    <t>7.48 MRPL 14.04.2032</t>
  </si>
  <si>
    <t>INE115A07PP1</t>
  </si>
  <si>
    <t>7.13% LIC Housing Finance 28-Nov-2031</t>
  </si>
  <si>
    <t>Activities of specialized institutions granting credit for house purchases</t>
  </si>
  <si>
    <t>INE115A07QA1</t>
  </si>
  <si>
    <t>7.82 LIC HF 18.11.2032</t>
  </si>
  <si>
    <t>INE115A07QI4</t>
  </si>
  <si>
    <t>7.71 LIC HF 09.05.2033</t>
  </si>
  <si>
    <t>INE115A07QR5</t>
  </si>
  <si>
    <t>7.68 LIC HF 29.05.2034</t>
  </si>
  <si>
    <t>INE115A07QU9</t>
  </si>
  <si>
    <t>7.75 LIC HF 23.08.2029</t>
  </si>
  <si>
    <t>INE115A07RB7</t>
  </si>
  <si>
    <t>7.58 LIC Housing Finance Ltd  19-Jan-2035</t>
  </si>
  <si>
    <t>INE121A07QU7</t>
  </si>
  <si>
    <t>8.30 Cholamandalam Investment and Finance 12.12.2025</t>
  </si>
  <si>
    <t>INE121A07RY7</t>
  </si>
  <si>
    <t>8.60 Cholamandalam Investment and Finance 15.03.2029</t>
  </si>
  <si>
    <t>INE121A08OE4</t>
  </si>
  <si>
    <t>8.80% Chola Investment &amp; Finance 28 Jun 27</t>
  </si>
  <si>
    <t>INE129A08014</t>
  </si>
  <si>
    <t>7.34 GAIL 20.12.2027</t>
  </si>
  <si>
    <t>Disrtibution and sale of gaseous fuels through mains</t>
  </si>
  <si>
    <t>INE134E07AS0</t>
  </si>
  <si>
    <t>6.95% PFC 22.01.2036</t>
  </si>
  <si>
    <t>INE134E07AT8</t>
  </si>
  <si>
    <t>7.15 PFC 22-01-2036</t>
  </si>
  <si>
    <t>INE134E08DB8</t>
  </si>
  <si>
    <t>8.85% PFC 15.06.2030</t>
  </si>
  <si>
    <t>INE134E08JR1</t>
  </si>
  <si>
    <t>8.67%PFC 19-Nov-2028</t>
  </si>
  <si>
    <t>INE134E08KL2</t>
  </si>
  <si>
    <t>7.41 PFC 25.02.2030</t>
  </si>
  <si>
    <t>INE134E08LV9</t>
  </si>
  <si>
    <t>7.65 PFC 13.11.2037</t>
  </si>
  <si>
    <t>INE134E08MM6</t>
  </si>
  <si>
    <t>7.62 PFC 15.07.2033</t>
  </si>
  <si>
    <t>INE171A08057</t>
  </si>
  <si>
    <t>7.76 Federal bank 12.11.2034</t>
  </si>
  <si>
    <t>INE206D08162</t>
  </si>
  <si>
    <t>9.18% Nuclear Power Corporation of India Limited 23-Jan-2029</t>
  </si>
  <si>
    <t>Electric power generation and transmission by nuclear power plants</t>
  </si>
  <si>
    <t>INE206D08188</t>
  </si>
  <si>
    <t>9.18% NPCIL 23.01.2026</t>
  </si>
  <si>
    <t>INE206D08204</t>
  </si>
  <si>
    <t>9.18% Nuclear Power Corporation of India Limited 23-Jan-2028</t>
  </si>
  <si>
    <t>INE206D08477</t>
  </si>
  <si>
    <t>6.80% Nuclear Power Corporation of India Limited 24-Mar-2031</t>
  </si>
  <si>
    <t>INE219X07439</t>
  </si>
  <si>
    <t>7.88 INDIGRID INFRASTRUCTURE TRUST 30.04.2029</t>
  </si>
  <si>
    <t>Transmission of electric energy</t>
  </si>
  <si>
    <t>INE225R08048</t>
  </si>
  <si>
    <t>8.15 HDFC Ergo 26.09.2033 Call 26.09.2028</t>
  </si>
  <si>
    <t>Non-life insurance</t>
  </si>
  <si>
    <t>INE233A08188</t>
  </si>
  <si>
    <t>7.89 Godrej Ind Ltd. 2030</t>
  </si>
  <si>
    <t>Manufacture of organic and inorganic chemical compounds n.e.c.</t>
  </si>
  <si>
    <t>INE233A08196</t>
  </si>
  <si>
    <t>7.89 Godrej Ind Ltd. 2031</t>
  </si>
  <si>
    <t>INE238A08484</t>
  </si>
  <si>
    <t>7.88 Axis Bank Tier 2 13-12-2032</t>
  </si>
  <si>
    <t>INE238A08492</t>
  </si>
  <si>
    <t>7.64 Axis Bank 07.03.2034</t>
  </si>
  <si>
    <t>INE238A08500</t>
  </si>
  <si>
    <t>7.45 Axis Bank 05.09.2034</t>
  </si>
  <si>
    <t>INE261F08931</t>
  </si>
  <si>
    <t>7.60 NABARD 23.11.2032</t>
  </si>
  <si>
    <t>INE261F08AO5</t>
  </si>
  <si>
    <t>8.47% NABARD GOI 31 Aug 2033</t>
  </si>
  <si>
    <t>INE261F08AZ1</t>
  </si>
  <si>
    <t>8.54%NABARD 30 Jan 2034.</t>
  </si>
  <si>
    <t>INE261F08BE4</t>
  </si>
  <si>
    <t>8.62% NABARD 14-MAR-2034</t>
  </si>
  <si>
    <t>INE261F08BP0</t>
  </si>
  <si>
    <t>7.83% NABARD 17 Oct 2034</t>
  </si>
  <si>
    <t>INE261F08BR6</t>
  </si>
  <si>
    <t>7.50 NABARD 17.11.2034</t>
  </si>
  <si>
    <t>INE261F08BT2</t>
  </si>
  <si>
    <t>7.78 NABARD 20.12.2034</t>
  </si>
  <si>
    <t>INE261F08DG5</t>
  </si>
  <si>
    <t>6.97 NABARD 29.07.2036</t>
  </si>
  <si>
    <t>INE261F08DY8</t>
  </si>
  <si>
    <t>7.70 NABARD 17.02.2038</t>
  </si>
  <si>
    <t>INE261F08DZ5</t>
  </si>
  <si>
    <t>7.78 NABARD 29-03-2038</t>
  </si>
  <si>
    <t>INE261F08EJ7</t>
  </si>
  <si>
    <t>7.64 NABARD 2029</t>
  </si>
  <si>
    <t>INE261F08EL3</t>
  </si>
  <si>
    <t>7.40 NABARD 29.04.2030</t>
  </si>
  <si>
    <t>INE296A07RD1</t>
  </si>
  <si>
    <t>7.60 Bajaj Finance 11.02.2030</t>
  </si>
  <si>
    <t>INE296A07RS9</t>
  </si>
  <si>
    <t>7.02 Bajaj Finance 18.04.2031.</t>
  </si>
  <si>
    <t>INE306N07NN9</t>
  </si>
  <si>
    <t>7.99 Tata Capital 08.02.2034</t>
  </si>
  <si>
    <t>INE377Y07573</t>
  </si>
  <si>
    <t>7.08% Bajaj Housing Finance 12-Jun-2030</t>
  </si>
  <si>
    <t>INE514E08FC4</t>
  </si>
  <si>
    <t>08.12% EXIM 25-April-2031</t>
  </si>
  <si>
    <t>INE514E08FH3</t>
  </si>
  <si>
    <t>7.02 EXIM 25.11.2031</t>
  </si>
  <si>
    <t>INE514E08FQ4</t>
  </si>
  <si>
    <t>7.88% EXIM 11-Jan-2033</t>
  </si>
  <si>
    <t>02A</t>
  </si>
  <si>
    <t>INE556F08KK5</t>
  </si>
  <si>
    <t>7.79% SIDBI 2027-Series IV of FY 2023-24</t>
  </si>
  <si>
    <t>INE556F08KR0</t>
  </si>
  <si>
    <t>7.47 SIDBI 05.09.2029</t>
  </si>
  <si>
    <t>INE556F08KV2</t>
  </si>
  <si>
    <t>7.48 SIDBI 24.05.2029</t>
  </si>
  <si>
    <t>INE557F08GA2</t>
  </si>
  <si>
    <t>7.14 NHB 17.11.2034</t>
  </si>
  <si>
    <t>NCA</t>
  </si>
  <si>
    <t>INE636F07266</t>
  </si>
  <si>
    <t>7.55 NEEPCO 10.06.2028 call 10.06.2025</t>
  </si>
  <si>
    <t>Electric power generation by hydroelectric power plants</t>
  </si>
  <si>
    <t>INE636F08066</t>
  </si>
  <si>
    <t>7.14 NEEPCO 22.03.2030 call 24.03.2026</t>
  </si>
  <si>
    <t>INE660A08BY6</t>
  </si>
  <si>
    <t>8.45 % SUNDARAM FINANCE 21.02.2028</t>
  </si>
  <si>
    <t>INE726G08022</t>
  </si>
  <si>
    <t>8.03 ICICI Prudential Life 19.12.2034 call 19.12.2029</t>
  </si>
  <si>
    <t>Life insurance</t>
  </si>
  <si>
    <t>INE733E07KL3</t>
  </si>
  <si>
    <t>7.32% NTPC 17 Jul 2029</t>
  </si>
  <si>
    <t>Electric power generation by coal based thermal power plants</t>
  </si>
  <si>
    <t>INE733E08197</t>
  </si>
  <si>
    <t>6.69 NTPC 13.09.2031</t>
  </si>
  <si>
    <t>INE752E07OB6</t>
  </si>
  <si>
    <t>7.55% Power Grid Corporation 21-Sept-2031</t>
  </si>
  <si>
    <t>INE752E08767</t>
  </si>
  <si>
    <t>7.08 PGC  25.10.2034</t>
  </si>
  <si>
    <t>INE795G08035</t>
  </si>
  <si>
    <t>8.05 HDFC Life 09.10.2034</t>
  </si>
  <si>
    <t>INE795G08043</t>
  </si>
  <si>
    <t>8.10 HDFC Life 14.02.2035 call 14.02.2030</t>
  </si>
  <si>
    <t>INE848E07AW7</t>
  </si>
  <si>
    <t>7.38%NHPC 03.01.2029</t>
  </si>
  <si>
    <t>Infrastructure</t>
  </si>
  <si>
    <t>INE848E08144</t>
  </si>
  <si>
    <t>NHPC 07.59 20-Feb-2038</t>
  </si>
  <si>
    <t>INE848E08151</t>
  </si>
  <si>
    <t>NHPC 07.59 20-Feb-2037</t>
  </si>
  <si>
    <t>INE848E08169</t>
  </si>
  <si>
    <t>NHPC 07.59 20-Feb-2036</t>
  </si>
  <si>
    <t>INE848E08177</t>
  </si>
  <si>
    <t>NHPC 07.59 20-Feb-2035</t>
  </si>
  <si>
    <t>INE848E08185</t>
  </si>
  <si>
    <t>NHPC 07.59 20-Feb-2034</t>
  </si>
  <si>
    <t>INE848E08193</t>
  </si>
  <si>
    <t>NHPC 07.59 19-Feb-2033</t>
  </si>
  <si>
    <t>GOI</t>
  </si>
  <si>
    <t>INE848E08201</t>
  </si>
  <si>
    <t>NHPC 07.59 20 Feb-2032</t>
  </si>
  <si>
    <t>SDL</t>
  </si>
  <si>
    <t>INE848E08219</t>
  </si>
  <si>
    <t>NHPC 07.59 20 Feb-2031</t>
  </si>
  <si>
    <t>INE906B07HJ1</t>
  </si>
  <si>
    <t>7.98 NHAI 23.12.2049</t>
  </si>
  <si>
    <t>INE906B07HM5</t>
  </si>
  <si>
    <t>7.48 NHAI 05.03.2050</t>
  </si>
  <si>
    <t>INE906B07ID2</t>
  </si>
  <si>
    <t>6.98% NHAI 29 June 2035</t>
  </si>
  <si>
    <t>INE906B07IF7</t>
  </si>
  <si>
    <t>7.14 NHAI 10.09.2040</t>
  </si>
  <si>
    <t>INE906B07IH3</t>
  </si>
  <si>
    <t>7.03% NHAI 2040  (Secured) 15-Dec-2040</t>
  </si>
  <si>
    <t>INE906B07IY8</t>
  </si>
  <si>
    <t>7.26 NHAI 10.08.2038</t>
  </si>
  <si>
    <t>INE906B07IZ5</t>
  </si>
  <si>
    <t>7.05 NHAI 28.09.2041</t>
  </si>
  <si>
    <t>INE916DA7SY6</t>
  </si>
  <si>
    <t>Kotak Mahindra Prime Ltd. 7.77% 15 January 2030</t>
  </si>
  <si>
    <t>CRISIL AA</t>
  </si>
  <si>
    <t xml:space="preserve">Subtotal A </t>
  </si>
  <si>
    <t>BWR AAA(CE)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</si>
  <si>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</si>
  <si>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</si>
  <si>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</si>
  <si>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</si>
  <si>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</si>
  <si>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</si>
  <si>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</si>
  <si>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</si>
  <si>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</si>
  <si>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</si>
  <si>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</si>
  <si>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</si>
  <si>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</si>
  <si>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</si>
  <si>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</si>
  <si>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</si>
  <si>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</si>
  <si>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</si>
  <si>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</si>
  <si>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</si>
  <si>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</si>
  <si>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</si>
  <si>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</si>
  <si>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</si>
  <si>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</si>
  <si>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</si>
  <si>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</si>
  <si>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</si>
  <si>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</si>
  <si>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</si>
  <si>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</si>
  <si>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</si>
  <si>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</si>
  <si>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 xml:space="preserve">Total </t>
  </si>
  <si>
    <t>CARE AAA (CE)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</si>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</sst>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0000"/>
  </numFmts>
  <fonts count="13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2"/>
    <xf numFmtId="164" fontId="0" fillId="0" borderId="0" xfId="3" applyFont="1"/>
    <xf numFmtId="9" fontId="2" fillId="0" borderId="0" xfId="1" applyFont="1"/>
    <xf numFmtId="0" fontId="4" fillId="0" borderId="0" xfId="2" applyFont="1"/>
    <xf numFmtId="0" fontId="4" fillId="0" borderId="0" xfId="2" applyFont="1" applyAlignment="1">
      <alignment horizontal="left"/>
    </xf>
    <xf numFmtId="0" fontId="7" fillId="2" borderId="1" xfId="0" applyFont="1" applyFill="1" applyBorder="1"/>
    <xf numFmtId="9" fontId="1" fillId="0" borderId="0" xfId="1" applyFont="1"/>
    <xf numFmtId="0" fontId="5" fillId="3" borderId="0" xfId="2" applyFont="1" applyFill="1"/>
    <xf numFmtId="0" fontId="4" fillId="4" borderId="2" xfId="2" applyFont="1" applyFill="1" applyBorder="1"/>
    <xf numFmtId="0" fontId="4" fillId="4" borderId="3" xfId="2" applyFont="1" applyFill="1" applyBorder="1"/>
    <xf numFmtId="164" fontId="4" fillId="4" borderId="3" xfId="3" applyFont="1" applyFill="1" applyBorder="1"/>
    <xf numFmtId="9" fontId="4" fillId="4" borderId="3" xfId="1" applyFont="1" applyFill="1" applyBorder="1"/>
    <xf numFmtId="0" fontId="4" fillId="4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66" fontId="0" fillId="0" borderId="5" xfId="1" applyNumberFormat="1" applyFont="1" applyFill="1" applyBorder="1"/>
    <xf numFmtId="164" fontId="0" fillId="0" borderId="6" xfId="3" quotePrefix="1" applyFont="1" applyFill="1" applyBorder="1"/>
    <xf numFmtId="164" fontId="8" fillId="3" borderId="0" xfId="3" quotePrefix="1" applyFont="1" applyFill="1" applyBorder="1"/>
    <xf numFmtId="0" fontId="8" fillId="3" borderId="0" xfId="2" applyFont="1" applyFill="1"/>
    <xf numFmtId="0" fontId="5" fillId="3" borderId="0" xfId="2" applyFont="1" applyFill="1" applyAlignment="1">
      <alignment vertical="top"/>
    </xf>
    <xf numFmtId="0" fontId="8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8" fillId="5" borderId="7" xfId="0" applyFont="1" applyFill="1" applyBorder="1"/>
    <xf numFmtId="0" fontId="5" fillId="3" borderId="6" xfId="2" applyFont="1" applyFill="1" applyBorder="1"/>
    <xf numFmtId="0" fontId="5" fillId="3" borderId="5" xfId="2" applyFont="1" applyFill="1" applyBorder="1"/>
    <xf numFmtId="164" fontId="9" fillId="3" borderId="0" xfId="3" quotePrefix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10" fontId="0" fillId="0" borderId="5" xfId="1" applyNumberFormat="1" applyFont="1" applyBorder="1"/>
    <xf numFmtId="0" fontId="2" fillId="0" borderId="5" xfId="2" quotePrefix="1" applyBorder="1"/>
    <xf numFmtId="166" fontId="1" fillId="0" borderId="0" xfId="1" applyNumberFormat="1" applyFont="1"/>
    <xf numFmtId="0" fontId="3" fillId="4" borderId="5" xfId="2" applyFont="1" applyFill="1" applyBorder="1"/>
    <xf numFmtId="166" fontId="3" fillId="4" borderId="5" xfId="1" applyNumberFormat="1" applyFont="1" applyFill="1" applyBorder="1"/>
    <xf numFmtId="0" fontId="5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6" fontId="0" fillId="0" borderId="5" xfId="1" applyNumberFormat="1" applyFont="1" applyBorder="1"/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4" fillId="0" borderId="5" xfId="2" applyFont="1" applyBorder="1" applyAlignment="1">
      <alignment vertical="top"/>
    </xf>
    <xf numFmtId="0" fontId="4" fillId="0" borderId="5" xfId="2" applyFont="1" applyBorder="1"/>
    <xf numFmtId="164" fontId="4" fillId="0" borderId="5" xfId="3" applyFont="1" applyBorder="1"/>
    <xf numFmtId="166" fontId="4" fillId="0" borderId="5" xfId="1" applyNumberFormat="1" applyFont="1" applyBorder="1"/>
    <xf numFmtId="165" fontId="2" fillId="0" borderId="0" xfId="2" applyNumberFormat="1"/>
    <xf numFmtId="164" fontId="0" fillId="0" borderId="5" xfId="0" applyNumberFormat="1" applyBorder="1"/>
    <xf numFmtId="167" fontId="2" fillId="0" borderId="5" xfId="2" applyNumberFormat="1" applyBorder="1" applyAlignment="1">
      <alignment horizontal="right" vertical="top"/>
    </xf>
    <xf numFmtId="164" fontId="11" fillId="0" borderId="5" xfId="3" applyFont="1" applyFill="1" applyBorder="1"/>
    <xf numFmtId="164" fontId="0" fillId="3" borderId="5" xfId="3" applyFont="1" applyFill="1" applyBorder="1" applyAlignment="1">
      <alignment horizontal="right"/>
    </xf>
    <xf numFmtId="9" fontId="0" fillId="0" borderId="0" xfId="1" applyFont="1"/>
    <xf numFmtId="10" fontId="0" fillId="3" borderId="0" xfId="4" applyNumberFormat="1" applyFont="1" applyFill="1" applyBorder="1"/>
    <xf numFmtId="9" fontId="3" fillId="4" borderId="5" xfId="1" applyFont="1" applyFill="1" applyBorder="1"/>
    <xf numFmtId="165" fontId="0" fillId="0" borderId="5" xfId="3" applyNumberFormat="1" applyFont="1" applyBorder="1" applyAlignment="1">
      <alignment vertical="top"/>
    </xf>
    <xf numFmtId="10" fontId="0" fillId="0" borderId="2" xfId="1" applyNumberFormat="1" applyFont="1" applyBorder="1" applyAlignment="1">
      <alignment vertical="center"/>
    </xf>
    <xf numFmtId="9" fontId="0" fillId="0" borderId="2" xfId="1" applyFont="1" applyBorder="1" applyAlignment="1">
      <alignment vertical="center"/>
    </xf>
    <xf numFmtId="164" fontId="2" fillId="0" borderId="5" xfId="2" applyNumberFormat="1" applyBorder="1"/>
    <xf numFmtId="10" fontId="1" fillId="0" borderId="5" xfId="1" applyNumberFormat="1" applyFont="1" applyBorder="1"/>
    <xf numFmtId="4" fontId="5" fillId="3" borderId="0" xfId="2" applyNumberFormat="1" applyFont="1" applyFill="1"/>
    <xf numFmtId="10" fontId="5" fillId="3" borderId="0" xfId="1" applyNumberFormat="1" applyFont="1" applyFill="1" applyBorder="1"/>
    <xf numFmtId="0" fontId="12" fillId="3" borderId="0" xfId="2" applyFont="1" applyFill="1"/>
    <xf numFmtId="0" fontId="12" fillId="3" borderId="0" xfId="0" applyFont="1" applyFill="1" applyAlignment="1">
      <alignment vertical="top"/>
    </xf>
    <xf numFmtId="164" fontId="12" fillId="3" borderId="0" xfId="3" applyFont="1" applyFill="1" applyBorder="1"/>
    <xf numFmtId="10" fontId="3" fillId="3" borderId="0" xfId="1" applyNumberFormat="1" applyFont="1" applyFill="1" applyBorder="1"/>
    <xf numFmtId="2" fontId="3" fillId="3" borderId="0" xfId="2" applyNumberFormat="1" applyFont="1" applyFill="1"/>
    <xf numFmtId="9" fontId="5" fillId="3" borderId="0" xfId="1" applyFont="1" applyFill="1" applyBorder="1"/>
    <xf numFmtId="0" fontId="3" fillId="3" borderId="0" xfId="2" applyFont="1" applyFill="1"/>
  </cellXfs>
  <cellStyles count="5">
    <cellStyle name="Comma 2 9" xfId="3" xr:uid="{73A7AF35-E062-40D3-817F-C3E229F7B059}"/>
    <cellStyle name="Normal" xfId="0" builtinId="0"/>
    <cellStyle name="Normal 2 9" xfId="2" xr:uid="{C9F58847-7F8F-4408-BAB5-66602FCCC002}"/>
    <cellStyle name="Percent" xfId="1" builtinId="5"/>
    <cellStyle name="Percent 2 8" xfId="4" xr:uid="{B1846AE6-9A2A-4465-8166-CA7BF3A0966C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Relationship Id="rId1" Type="http://schemas.openxmlformats.org/officeDocument/2006/relationships/externalLinkPath" Target="file:///Y:\PFRDA%20&amp;%20NPS%20Trust%20Communication%20April%202019%20Onwards\NPS%20Trust\2025-26\Monthly\6.%20September%202025\11.%20Website%20upload%20Portfolio%20report\Portfolio_ABSLPM_Sept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CF6372-E3F3-410A-8AE4-12E2C4A13FCB}" name="Table1345676857" displayName="Table1345676857" ref="B6:H126" totalsRowShown="0" headerRowDxfId="11" dataDxfId="10" headerRowBorderDxfId="8" tableBorderDxfId="9" totalsRowBorderDxfId="7">
  <sortState xmlns:xlrd2="http://schemas.microsoft.com/office/spreadsheetml/2017/richdata2" ref="B7:H84">
    <sortCondition descending="1" ref="F6:F84"/>
  </sortState>
  <tableColumns count="7">
    <tableColumn id="1" xr3:uid="{73245423-BE38-4BF2-B610-17B930BC61A4}" name="ISIN No." dataDxfId="6"/>
    <tableColumn id="2" xr3:uid="{19A41021-BB26-4917-9214-D8DE38778B18}" name="Name of the Instrument" dataDxfId="5"/>
    <tableColumn id="3" xr3:uid="{51BD10DA-F5B7-44C9-9B91-BE2B53E8ADF4}" name="Industry " dataDxfId="4"/>
    <tableColumn id="4" xr3:uid="{53445251-7409-4083-A437-3B7FC0F23615}" name="Quantity" dataDxfId="3"/>
    <tableColumn id="5" xr3:uid="{66EE314B-08A5-4A5A-A28E-1C88768F04D5}" name="Market Value" dataDxfId="2"/>
    <tableColumn id="6" xr3:uid="{81F6C48D-F26C-44D4-9085-554E1C52D03D}" name="% of Portfolio" dataDxfId="1" dataCellStyle="Percent">
      <calculatedColumnFormula>+F7/$F$139</calculatedColumnFormula>
    </tableColumn>
    <tableColumn id="7" xr3:uid="{0F02C7D6-FC05-4298-A436-61600F31F74B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BF21-BA91-4A75-9549-BEBC5A45512C}">
  <sheetPr codeName="Sheet3">
    <tabColor rgb="FF7030A0"/>
  </sheetPr>
  <dimension ref="A1:M188"/>
  <sheetViews>
    <sheetView showGridLines="0" tabSelected="1" zoomScale="90" zoomScaleNormal="90" zoomScaleSheetLayoutView="89" workbookViewId="0">
      <selection activeCell="D3" sqref="D3"/>
    </sheetView>
  </sheetViews>
  <sheetFormatPr defaultColWidth="9.140625" defaultRowHeight="15" x14ac:dyDescent="0.25"/>
  <cols>
    <col min="1" max="1" width="11.28515625" style="8" customWidth="1"/>
    <col min="2" max="2" width="16.5703125" style="8" customWidth="1"/>
    <col min="3" max="3" width="52.7109375" style="8" customWidth="1"/>
    <col min="4" max="4" width="62" style="8" customWidth="1"/>
    <col min="5" max="5" width="19.42578125" style="64" customWidth="1"/>
    <col min="6" max="6" width="29.5703125" style="8" customWidth="1"/>
    <col min="7" max="7" width="20.5703125" style="67" customWidth="1"/>
    <col min="8" max="8" width="23.28515625" style="8" bestFit="1" customWidth="1"/>
    <col min="9" max="9" width="12" style="8" bestFit="1" customWidth="1"/>
    <col min="10" max="10" width="12.85546875" style="8" bestFit="1" customWidth="1"/>
    <col min="11" max="11" width="13.7109375" style="8" bestFit="1" customWidth="1"/>
    <col min="12" max="12" width="16.140625" style="8" bestFit="1" customWidth="1"/>
    <col min="13" max="13" width="14" style="8" bestFit="1" customWidth="1"/>
    <col min="14" max="14" width="9.140625" style="8"/>
    <col min="15" max="15" width="10" style="8" bestFit="1" customWidth="1"/>
    <col min="16" max="16384" width="9.140625" style="8"/>
  </cols>
  <sheetData>
    <row r="1" spans="1:13" s="1" customFormat="1" x14ac:dyDescent="0.25">
      <c r="E1" s="2"/>
      <c r="G1" s="3"/>
    </row>
    <row r="2" spans="1:13" s="1" customFormat="1" x14ac:dyDescent="0.25">
      <c r="B2" s="4" t="s">
        <v>0</v>
      </c>
      <c r="D2" s="5" t="s">
        <v>1</v>
      </c>
      <c r="E2" s="2"/>
      <c r="G2" s="3"/>
    </row>
    <row r="3" spans="1:13" s="1" customFormat="1" x14ac:dyDescent="0.25">
      <c r="A3" s="6" t="s">
        <v>2</v>
      </c>
      <c r="B3" s="4" t="s">
        <v>3</v>
      </c>
      <c r="D3" s="4" t="s">
        <v>4</v>
      </c>
      <c r="E3" s="2"/>
      <c r="G3" s="7"/>
    </row>
    <row r="4" spans="1:13" s="1" customFormat="1" x14ac:dyDescent="0.25">
      <c r="B4" s="4" t="s">
        <v>5</v>
      </c>
      <c r="D4" s="4" t="s">
        <v>6</v>
      </c>
      <c r="E4" s="2"/>
      <c r="G4" s="7"/>
    </row>
    <row r="5" spans="1:13" s="1" customFormat="1" x14ac:dyDescent="0.25">
      <c r="E5" s="2"/>
      <c r="G5" s="7"/>
      <c r="J5" s="8"/>
      <c r="K5" s="8"/>
      <c r="L5" s="8"/>
      <c r="M5" s="8"/>
    </row>
    <row r="6" spans="1:13" s="1" customFormat="1" x14ac:dyDescent="0.25"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  <c r="J6" s="8"/>
      <c r="K6" s="8"/>
      <c r="L6" s="8"/>
      <c r="M6" s="8"/>
    </row>
    <row r="7" spans="1:13" s="1" customFormat="1" x14ac:dyDescent="0.25">
      <c r="A7" s="14"/>
      <c r="B7" s="15" t="s">
        <v>14</v>
      </c>
      <c r="C7" s="16" t="s">
        <v>15</v>
      </c>
      <c r="D7" s="16" t="s">
        <v>16</v>
      </c>
      <c r="E7" s="17">
        <v>480</v>
      </c>
      <c r="F7" s="17">
        <v>49393392</v>
      </c>
      <c r="G7" s="18">
        <f t="shared" ref="G7:G70" si="0">+F7/$F$139</f>
        <v>3.8281726014019789E-3</v>
      </c>
      <c r="H7" s="19" t="s">
        <v>17</v>
      </c>
      <c r="J7" s="8"/>
      <c r="K7" s="20" t="s">
        <v>17</v>
      </c>
      <c r="L7" s="21">
        <f t="shared" ref="L7:L13" si="1">SUMIF($H$7:$H$126,K7,$F$7:$F$126)</f>
        <v>8951454942.5</v>
      </c>
      <c r="M7" s="8"/>
    </row>
    <row r="8" spans="1:13" s="1" customFormat="1" x14ac:dyDescent="0.25">
      <c r="A8" s="14"/>
      <c r="B8" s="15" t="s">
        <v>18</v>
      </c>
      <c r="C8" s="16" t="s">
        <v>19</v>
      </c>
      <c r="D8" s="16" t="s">
        <v>16</v>
      </c>
      <c r="E8" s="17">
        <v>2500</v>
      </c>
      <c r="F8" s="17">
        <v>251538000</v>
      </c>
      <c r="G8" s="18">
        <f t="shared" si="0"/>
        <v>1.9495135701784783E-2</v>
      </c>
      <c r="H8" s="19" t="s">
        <v>17</v>
      </c>
      <c r="J8" s="8"/>
      <c r="K8" s="20" t="s">
        <v>20</v>
      </c>
      <c r="L8" s="21">
        <f t="shared" si="1"/>
        <v>142283531</v>
      </c>
      <c r="M8" s="8"/>
    </row>
    <row r="9" spans="1:13" s="1" customFormat="1" x14ac:dyDescent="0.25">
      <c r="A9" s="14"/>
      <c r="B9" s="15" t="s">
        <v>21</v>
      </c>
      <c r="C9" s="16" t="s">
        <v>22</v>
      </c>
      <c r="D9" s="16" t="s">
        <v>16</v>
      </c>
      <c r="E9" s="17">
        <v>65</v>
      </c>
      <c r="F9" s="17">
        <v>68317600</v>
      </c>
      <c r="G9" s="18">
        <f t="shared" si="0"/>
        <v>5.2948694941529796E-3</v>
      </c>
      <c r="H9" s="19" t="s">
        <v>23</v>
      </c>
      <c r="J9" s="8"/>
      <c r="K9" s="20" t="s">
        <v>23</v>
      </c>
      <c r="L9" s="21">
        <f t="shared" si="1"/>
        <v>1814815113.8</v>
      </c>
      <c r="M9" s="8"/>
    </row>
    <row r="10" spans="1:13" s="1" customFormat="1" x14ac:dyDescent="0.25">
      <c r="A10" s="22"/>
      <c r="B10" s="15" t="s">
        <v>24</v>
      </c>
      <c r="C10" s="16" t="s">
        <v>25</v>
      </c>
      <c r="D10" s="16" t="s">
        <v>16</v>
      </c>
      <c r="E10" s="17">
        <v>446</v>
      </c>
      <c r="F10" s="17">
        <v>468365562</v>
      </c>
      <c r="G10" s="18">
        <f t="shared" si="0"/>
        <v>3.6300082648477346E-2</v>
      </c>
      <c r="H10" s="19" t="s">
        <v>23</v>
      </c>
      <c r="J10" s="8"/>
      <c r="K10" s="20" t="s">
        <v>26</v>
      </c>
      <c r="L10" s="21">
        <f t="shared" si="1"/>
        <v>0</v>
      </c>
      <c r="M10" s="8"/>
    </row>
    <row r="11" spans="1:13" s="1" customFormat="1" x14ac:dyDescent="0.25">
      <c r="A11" s="22"/>
      <c r="B11" s="15" t="s">
        <v>27</v>
      </c>
      <c r="C11" s="16" t="s">
        <v>28</v>
      </c>
      <c r="D11" s="16" t="s">
        <v>16</v>
      </c>
      <c r="E11" s="17">
        <v>2500</v>
      </c>
      <c r="F11" s="17">
        <v>248862000</v>
      </c>
      <c r="G11" s="18">
        <f t="shared" si="0"/>
        <v>1.9287735694080276E-2</v>
      </c>
      <c r="H11" s="19" t="s">
        <v>23</v>
      </c>
      <c r="J11" s="8"/>
      <c r="K11" s="23" t="s">
        <v>29</v>
      </c>
      <c r="L11" s="21">
        <f t="shared" si="1"/>
        <v>126800675</v>
      </c>
      <c r="M11" s="8"/>
    </row>
    <row r="12" spans="1:13" s="1" customFormat="1" x14ac:dyDescent="0.25">
      <c r="A12" s="22"/>
      <c r="B12" s="15" t="s">
        <v>30</v>
      </c>
      <c r="C12" s="16" t="s">
        <v>31</v>
      </c>
      <c r="D12" s="16" t="s">
        <v>16</v>
      </c>
      <c r="E12" s="17">
        <v>1500</v>
      </c>
      <c r="F12" s="17">
        <v>149687100</v>
      </c>
      <c r="G12" s="18">
        <f t="shared" si="0"/>
        <v>1.1601310049800147E-2</v>
      </c>
      <c r="H12" s="19" t="s">
        <v>23</v>
      </c>
      <c r="J12" s="8"/>
      <c r="K12" s="23" t="s">
        <v>32</v>
      </c>
      <c r="L12" s="21">
        <f t="shared" si="1"/>
        <v>614023220</v>
      </c>
      <c r="M12" s="8"/>
    </row>
    <row r="13" spans="1:13" s="1" customFormat="1" x14ac:dyDescent="0.25">
      <c r="A13" s="22"/>
      <c r="B13" s="15" t="s">
        <v>33</v>
      </c>
      <c r="C13" s="16" t="s">
        <v>34</v>
      </c>
      <c r="D13" s="16" t="s">
        <v>16</v>
      </c>
      <c r="E13" s="17">
        <v>1000</v>
      </c>
      <c r="F13" s="17">
        <v>102105600</v>
      </c>
      <c r="G13" s="18">
        <f t="shared" si="0"/>
        <v>7.9135658545116706E-3</v>
      </c>
      <c r="H13" s="19" t="s">
        <v>17</v>
      </c>
      <c r="J13" s="8"/>
      <c r="K13" s="8" t="s">
        <v>35</v>
      </c>
      <c r="L13" s="21">
        <f t="shared" si="1"/>
        <v>152500200</v>
      </c>
      <c r="M13" s="8"/>
    </row>
    <row r="14" spans="1:13" s="1" customFormat="1" x14ac:dyDescent="0.25">
      <c r="A14" s="22"/>
      <c r="B14" s="15" t="s">
        <v>36</v>
      </c>
      <c r="C14" s="16" t="s">
        <v>37</v>
      </c>
      <c r="D14" s="16" t="s">
        <v>38</v>
      </c>
      <c r="E14" s="17">
        <v>22</v>
      </c>
      <c r="F14" s="17">
        <v>22955328</v>
      </c>
      <c r="G14" s="18">
        <f t="shared" si="0"/>
        <v>1.7791237683331342E-3</v>
      </c>
      <c r="H14" s="19" t="s">
        <v>17</v>
      </c>
      <c r="J14" s="8"/>
      <c r="K14" s="23"/>
      <c r="L14" s="8">
        <f>SUM(L7:L13)</f>
        <v>11801877682.299999</v>
      </c>
      <c r="M14" s="8"/>
    </row>
    <row r="15" spans="1:13" s="1" customFormat="1" x14ac:dyDescent="0.25">
      <c r="A15" s="22"/>
      <c r="B15" s="15" t="s">
        <v>39</v>
      </c>
      <c r="C15" s="16" t="s">
        <v>40</v>
      </c>
      <c r="D15" s="16" t="s">
        <v>38</v>
      </c>
      <c r="E15" s="17">
        <v>500</v>
      </c>
      <c r="F15" s="17">
        <v>51413650</v>
      </c>
      <c r="G15" s="18">
        <f t="shared" si="0"/>
        <v>3.9847501517626255E-3</v>
      </c>
      <c r="H15" s="19" t="s">
        <v>17</v>
      </c>
      <c r="J15" s="8"/>
      <c r="K15" s="23"/>
      <c r="L15" s="8"/>
      <c r="M15" s="8"/>
    </row>
    <row r="16" spans="1:13" s="1" customFormat="1" x14ac:dyDescent="0.25">
      <c r="A16" s="22"/>
      <c r="B16" s="15" t="s">
        <v>41</v>
      </c>
      <c r="C16" s="16" t="s">
        <v>42</v>
      </c>
      <c r="D16" s="16" t="s">
        <v>38</v>
      </c>
      <c r="E16" s="17">
        <v>100</v>
      </c>
      <c r="F16" s="17">
        <v>99493600</v>
      </c>
      <c r="G16" s="18">
        <f t="shared" si="0"/>
        <v>7.7111260861543567E-3</v>
      </c>
      <c r="H16" s="19" t="s">
        <v>17</v>
      </c>
      <c r="J16" s="8"/>
      <c r="K16" s="23"/>
      <c r="L16" s="8"/>
      <c r="M16" s="8"/>
    </row>
    <row r="17" spans="1:13" s="1" customFormat="1" x14ac:dyDescent="0.25">
      <c r="A17" s="22"/>
      <c r="B17" s="15" t="s">
        <v>43</v>
      </c>
      <c r="C17" s="16" t="s">
        <v>44</v>
      </c>
      <c r="D17" s="16" t="s">
        <v>38</v>
      </c>
      <c r="E17" s="17">
        <v>1980</v>
      </c>
      <c r="F17" s="17">
        <v>205350552</v>
      </c>
      <c r="G17" s="18">
        <f t="shared" si="0"/>
        <v>1.5915435749971823E-2</v>
      </c>
      <c r="H17" s="19" t="s">
        <v>17</v>
      </c>
      <c r="J17" s="8"/>
      <c r="K17" s="23"/>
      <c r="L17" s="8"/>
      <c r="M17" s="8"/>
    </row>
    <row r="18" spans="1:13" s="1" customFormat="1" x14ac:dyDescent="0.25">
      <c r="A18" s="22"/>
      <c r="B18" s="15" t="s">
        <v>45</v>
      </c>
      <c r="C18" s="16" t="s">
        <v>46</v>
      </c>
      <c r="D18" s="16" t="s">
        <v>38</v>
      </c>
      <c r="E18" s="17">
        <v>450</v>
      </c>
      <c r="F18" s="17">
        <v>46161900</v>
      </c>
      <c r="G18" s="18">
        <f t="shared" si="0"/>
        <v>3.5777198862685521E-3</v>
      </c>
      <c r="H18" s="19" t="s">
        <v>17</v>
      </c>
      <c r="J18" s="8"/>
      <c r="K18" s="23"/>
      <c r="L18" s="8"/>
      <c r="M18" s="8"/>
    </row>
    <row r="19" spans="1:13" s="1" customFormat="1" x14ac:dyDescent="0.25">
      <c r="A19" s="22"/>
      <c r="B19" s="15" t="s">
        <v>47</v>
      </c>
      <c r="C19" s="16" t="s">
        <v>48</v>
      </c>
      <c r="D19" s="16" t="s">
        <v>16</v>
      </c>
      <c r="E19" s="17">
        <v>50</v>
      </c>
      <c r="F19" s="17">
        <v>52548300</v>
      </c>
      <c r="G19" s="18">
        <f t="shared" si="0"/>
        <v>4.072689770126571E-3</v>
      </c>
      <c r="H19" s="19" t="s">
        <v>17</v>
      </c>
      <c r="K19" s="24"/>
    </row>
    <row r="20" spans="1:13" s="1" customFormat="1" x14ac:dyDescent="0.25">
      <c r="A20" s="22"/>
      <c r="B20" s="15" t="s">
        <v>49</v>
      </c>
      <c r="C20" s="16" t="s">
        <v>50</v>
      </c>
      <c r="D20" s="16" t="s">
        <v>16</v>
      </c>
      <c r="E20" s="17">
        <v>6</v>
      </c>
      <c r="F20" s="17">
        <v>6154950</v>
      </c>
      <c r="G20" s="18">
        <f t="shared" si="0"/>
        <v>4.7703164328133423E-4</v>
      </c>
      <c r="H20" s="19" t="s">
        <v>17</v>
      </c>
      <c r="K20" s="24"/>
    </row>
    <row r="21" spans="1:13" s="1" customFormat="1" x14ac:dyDescent="0.25">
      <c r="A21" s="22"/>
      <c r="B21" s="15" t="s">
        <v>51</v>
      </c>
      <c r="C21" s="16" t="s">
        <v>52</v>
      </c>
      <c r="D21" s="16" t="s">
        <v>16</v>
      </c>
      <c r="E21" s="17">
        <v>95</v>
      </c>
      <c r="F21" s="17">
        <v>97108810</v>
      </c>
      <c r="G21" s="18">
        <f t="shared" si="0"/>
        <v>7.5262959425169765E-3</v>
      </c>
      <c r="H21" s="19" t="s">
        <v>17</v>
      </c>
      <c r="K21" s="24"/>
    </row>
    <row r="22" spans="1:13" s="1" customFormat="1" x14ac:dyDescent="0.25">
      <c r="A22" s="22"/>
      <c r="B22" s="15" t="s">
        <v>53</v>
      </c>
      <c r="C22" s="16" t="s">
        <v>54</v>
      </c>
      <c r="D22" s="16" t="s">
        <v>16</v>
      </c>
      <c r="E22" s="17">
        <v>78</v>
      </c>
      <c r="F22" s="17">
        <v>76635936</v>
      </c>
      <c r="G22" s="18">
        <f t="shared" si="0"/>
        <v>5.939571643065039E-3</v>
      </c>
      <c r="H22" s="19" t="s">
        <v>17</v>
      </c>
      <c r="K22" s="24"/>
    </row>
    <row r="23" spans="1:13" s="1" customFormat="1" x14ac:dyDescent="0.25">
      <c r="A23" s="22"/>
      <c r="B23" s="15" t="s">
        <v>55</v>
      </c>
      <c r="C23" s="16" t="s">
        <v>56</v>
      </c>
      <c r="D23" s="16" t="s">
        <v>16</v>
      </c>
      <c r="E23" s="17">
        <v>20</v>
      </c>
      <c r="F23" s="17">
        <v>19970980</v>
      </c>
      <c r="G23" s="18">
        <f t="shared" si="0"/>
        <v>1.5478256374688113E-3</v>
      </c>
      <c r="H23" s="19" t="s">
        <v>17</v>
      </c>
      <c r="K23" s="24"/>
    </row>
    <row r="24" spans="1:13" s="1" customFormat="1" x14ac:dyDescent="0.25">
      <c r="A24" s="22"/>
      <c r="B24" s="15" t="s">
        <v>57</v>
      </c>
      <c r="C24" s="16" t="s">
        <v>58</v>
      </c>
      <c r="D24" s="16" t="s">
        <v>16</v>
      </c>
      <c r="E24" s="17">
        <v>17</v>
      </c>
      <c r="F24" s="17">
        <v>16656821</v>
      </c>
      <c r="G24" s="18">
        <f t="shared" si="0"/>
        <v>1.2909659206773471E-3</v>
      </c>
      <c r="H24" s="19" t="s">
        <v>17</v>
      </c>
      <c r="K24" s="24"/>
    </row>
    <row r="25" spans="1:13" s="1" customFormat="1" x14ac:dyDescent="0.25">
      <c r="A25" s="22"/>
      <c r="B25" s="15" t="s">
        <v>59</v>
      </c>
      <c r="C25" s="16" t="s">
        <v>60</v>
      </c>
      <c r="D25" s="16" t="s">
        <v>16</v>
      </c>
      <c r="E25" s="17">
        <v>500</v>
      </c>
      <c r="F25" s="17">
        <v>51000350</v>
      </c>
      <c r="G25" s="18">
        <f t="shared" si="0"/>
        <v>3.9527178561033303E-3</v>
      </c>
      <c r="H25" s="19" t="s">
        <v>17</v>
      </c>
      <c r="K25" s="24"/>
    </row>
    <row r="26" spans="1:13" s="1" customFormat="1" x14ac:dyDescent="0.25">
      <c r="A26" s="22"/>
      <c r="B26" s="15" t="s">
        <v>61</v>
      </c>
      <c r="C26" s="16" t="s">
        <v>62</v>
      </c>
      <c r="D26" s="16" t="s">
        <v>16</v>
      </c>
      <c r="E26" s="17">
        <v>450</v>
      </c>
      <c r="F26" s="17">
        <v>46504080</v>
      </c>
      <c r="G26" s="18">
        <f t="shared" si="0"/>
        <v>3.6042401159532785E-3</v>
      </c>
      <c r="H26" s="19" t="s">
        <v>17</v>
      </c>
      <c r="K26" s="24"/>
    </row>
    <row r="27" spans="1:13" s="1" customFormat="1" x14ac:dyDescent="0.25">
      <c r="A27" s="22"/>
      <c r="B27" s="15" t="s">
        <v>63</v>
      </c>
      <c r="C27" s="16" t="s">
        <v>64</v>
      </c>
      <c r="D27" s="16" t="s">
        <v>16</v>
      </c>
      <c r="E27" s="17">
        <v>980</v>
      </c>
      <c r="F27" s="17">
        <v>99876504</v>
      </c>
      <c r="G27" s="18">
        <f t="shared" si="0"/>
        <v>7.7408025781386938E-3</v>
      </c>
      <c r="H27" s="19" t="s">
        <v>17</v>
      </c>
      <c r="K27" s="24"/>
    </row>
    <row r="28" spans="1:13" s="1" customFormat="1" x14ac:dyDescent="0.25">
      <c r="A28" s="22"/>
      <c r="B28" s="15" t="s">
        <v>65</v>
      </c>
      <c r="C28" s="16" t="s">
        <v>66</v>
      </c>
      <c r="D28" s="16" t="s">
        <v>16</v>
      </c>
      <c r="E28" s="17">
        <v>500</v>
      </c>
      <c r="F28" s="17">
        <v>50809100</v>
      </c>
      <c r="G28" s="18">
        <f t="shared" si="0"/>
        <v>3.9378952658666016E-3</v>
      </c>
      <c r="H28" s="19" t="s">
        <v>17</v>
      </c>
      <c r="K28" s="24"/>
    </row>
    <row r="29" spans="1:13" s="1" customFormat="1" x14ac:dyDescent="0.25">
      <c r="A29" s="22"/>
      <c r="B29" s="15" t="s">
        <v>67</v>
      </c>
      <c r="C29" s="16" t="s">
        <v>68</v>
      </c>
      <c r="D29" s="16" t="s">
        <v>16</v>
      </c>
      <c r="E29" s="17">
        <v>1500</v>
      </c>
      <c r="F29" s="17">
        <v>149556900</v>
      </c>
      <c r="G29" s="18">
        <f t="shared" si="0"/>
        <v>1.1591219062878201E-2</v>
      </c>
      <c r="H29" s="19" t="s">
        <v>17</v>
      </c>
      <c r="K29" s="24"/>
    </row>
    <row r="30" spans="1:13" s="1" customFormat="1" x14ac:dyDescent="0.25">
      <c r="A30" s="22"/>
      <c r="B30" s="15" t="s">
        <v>69</v>
      </c>
      <c r="C30" s="16" t="s">
        <v>70</v>
      </c>
      <c r="D30" s="16" t="s">
        <v>16</v>
      </c>
      <c r="E30" s="17">
        <v>2500</v>
      </c>
      <c r="F30" s="17">
        <v>248705000</v>
      </c>
      <c r="G30" s="18">
        <f t="shared" si="0"/>
        <v>1.9275567606931696E-2</v>
      </c>
      <c r="H30" s="19" t="s">
        <v>17</v>
      </c>
      <c r="K30" s="24"/>
    </row>
    <row r="31" spans="1:13" s="1" customFormat="1" x14ac:dyDescent="0.25">
      <c r="A31" s="22"/>
      <c r="B31" s="15" t="s">
        <v>71</v>
      </c>
      <c r="C31" s="16" t="s">
        <v>72</v>
      </c>
      <c r="D31" s="16" t="s">
        <v>38</v>
      </c>
      <c r="E31" s="17">
        <v>9</v>
      </c>
      <c r="F31" s="17">
        <v>8733321</v>
      </c>
      <c r="G31" s="18">
        <f t="shared" si="0"/>
        <v>6.7686503837291695E-4</v>
      </c>
      <c r="H31" s="19" t="s">
        <v>17</v>
      </c>
      <c r="K31" s="24"/>
    </row>
    <row r="32" spans="1:13" s="1" customFormat="1" x14ac:dyDescent="0.25">
      <c r="A32" s="22"/>
      <c r="B32" s="15" t="s">
        <v>73</v>
      </c>
      <c r="C32" s="16" t="s">
        <v>74</v>
      </c>
      <c r="D32" s="16" t="s">
        <v>75</v>
      </c>
      <c r="E32" s="17">
        <v>1</v>
      </c>
      <c r="F32" s="17">
        <v>992968</v>
      </c>
      <c r="G32" s="18">
        <f t="shared" si="0"/>
        <v>7.6958733501617386E-5</v>
      </c>
      <c r="H32" s="19" t="s">
        <v>17</v>
      </c>
      <c r="K32" s="24"/>
    </row>
    <row r="33" spans="1:11" s="1" customFormat="1" x14ac:dyDescent="0.25">
      <c r="A33" s="22"/>
      <c r="B33" s="15" t="s">
        <v>76</v>
      </c>
      <c r="C33" s="16" t="s">
        <v>77</v>
      </c>
      <c r="D33" s="16" t="s">
        <v>75</v>
      </c>
      <c r="E33" s="17">
        <v>5</v>
      </c>
      <c r="F33" s="17">
        <v>4975095</v>
      </c>
      <c r="G33" s="18">
        <f t="shared" si="0"/>
        <v>3.8558846835973481E-4</v>
      </c>
      <c r="H33" s="19" t="s">
        <v>17</v>
      </c>
      <c r="K33" s="24"/>
    </row>
    <row r="34" spans="1:11" s="1" customFormat="1" x14ac:dyDescent="0.25">
      <c r="A34" s="22"/>
      <c r="B34" s="15" t="s">
        <v>78</v>
      </c>
      <c r="C34" s="16" t="s">
        <v>79</v>
      </c>
      <c r="D34" s="16" t="s">
        <v>80</v>
      </c>
      <c r="E34" s="17">
        <v>500</v>
      </c>
      <c r="F34" s="17">
        <v>50325500</v>
      </c>
      <c r="G34" s="18">
        <f t="shared" si="0"/>
        <v>3.9004144572993746E-3</v>
      </c>
      <c r="H34" s="19" t="s">
        <v>17</v>
      </c>
      <c r="K34" s="24"/>
    </row>
    <row r="35" spans="1:11" s="1" customFormat="1" x14ac:dyDescent="0.25">
      <c r="A35" s="22"/>
      <c r="B35" s="15" t="s">
        <v>81</v>
      </c>
      <c r="C35" s="16" t="s">
        <v>82</v>
      </c>
      <c r="D35" s="16" t="s">
        <v>83</v>
      </c>
      <c r="E35" s="17">
        <v>215</v>
      </c>
      <c r="F35" s="17">
        <v>22269850.5</v>
      </c>
      <c r="G35" s="18">
        <f t="shared" si="0"/>
        <v>1.7259966985344549E-3</v>
      </c>
      <c r="H35" s="19" t="s">
        <v>17</v>
      </c>
      <c r="K35" s="24"/>
    </row>
    <row r="36" spans="1:11" s="1" customFormat="1" x14ac:dyDescent="0.25">
      <c r="A36" s="22"/>
      <c r="B36" s="15" t="s">
        <v>84</v>
      </c>
      <c r="C36" s="16" t="s">
        <v>85</v>
      </c>
      <c r="D36" s="16" t="s">
        <v>83</v>
      </c>
      <c r="E36" s="17">
        <v>900</v>
      </c>
      <c r="F36" s="17">
        <v>92289780</v>
      </c>
      <c r="G36" s="18">
        <f t="shared" si="0"/>
        <v>7.1528030953091114E-3</v>
      </c>
      <c r="H36" s="19" t="s">
        <v>17</v>
      </c>
      <c r="K36" s="24"/>
    </row>
    <row r="37" spans="1:11" s="1" customFormat="1" x14ac:dyDescent="0.25">
      <c r="A37" s="22"/>
      <c r="B37" s="15" t="s">
        <v>86</v>
      </c>
      <c r="C37" s="16" t="s">
        <v>87</v>
      </c>
      <c r="D37" s="16" t="s">
        <v>88</v>
      </c>
      <c r="E37" s="17">
        <v>500</v>
      </c>
      <c r="F37" s="17">
        <v>51344850</v>
      </c>
      <c r="G37" s="18">
        <f t="shared" si="0"/>
        <v>3.979417894464393E-3</v>
      </c>
      <c r="H37" s="19" t="s">
        <v>17</v>
      </c>
      <c r="K37" s="24"/>
    </row>
    <row r="38" spans="1:11" s="1" customFormat="1" x14ac:dyDescent="0.25">
      <c r="A38" s="22"/>
      <c r="B38" s="15" t="s">
        <v>89</v>
      </c>
      <c r="C38" s="16" t="s">
        <v>90</v>
      </c>
      <c r="D38" s="16" t="s">
        <v>88</v>
      </c>
      <c r="E38" s="17">
        <v>6000</v>
      </c>
      <c r="F38" s="17">
        <v>598738800</v>
      </c>
      <c r="G38" s="18">
        <f t="shared" si="0"/>
        <v>4.6404496163298503E-2</v>
      </c>
      <c r="H38" s="19" t="s">
        <v>17</v>
      </c>
      <c r="K38" s="24"/>
    </row>
    <row r="39" spans="1:11" s="1" customFormat="1" x14ac:dyDescent="0.25">
      <c r="A39" s="22"/>
      <c r="B39" s="15" t="s">
        <v>91</v>
      </c>
      <c r="C39" s="16" t="s">
        <v>92</v>
      </c>
      <c r="D39" s="16" t="s">
        <v>75</v>
      </c>
      <c r="E39" s="17">
        <v>414</v>
      </c>
      <c r="F39" s="17">
        <v>415606734</v>
      </c>
      <c r="G39" s="18">
        <f t="shared" si="0"/>
        <v>3.2211076171018184E-2</v>
      </c>
      <c r="H39" s="19" t="s">
        <v>32</v>
      </c>
      <c r="K39" s="24"/>
    </row>
    <row r="40" spans="1:11" s="1" customFormat="1" x14ac:dyDescent="0.25">
      <c r="A40" s="22"/>
      <c r="B40" s="15" t="s">
        <v>93</v>
      </c>
      <c r="C40" s="16" t="s">
        <v>94</v>
      </c>
      <c r="D40" s="16" t="s">
        <v>95</v>
      </c>
      <c r="E40" s="17">
        <v>96</v>
      </c>
      <c r="F40" s="17">
        <v>95503776</v>
      </c>
      <c r="G40" s="18">
        <f t="shared" si="0"/>
        <v>7.4018998050109997E-3</v>
      </c>
      <c r="H40" s="19" t="s">
        <v>17</v>
      </c>
      <c r="K40" s="24"/>
    </row>
    <row r="41" spans="1:11" s="1" customFormat="1" x14ac:dyDescent="0.25">
      <c r="A41" s="22"/>
      <c r="B41" s="15" t="s">
        <v>96</v>
      </c>
      <c r="C41" s="16" t="s">
        <v>97</v>
      </c>
      <c r="D41" s="16" t="s">
        <v>95</v>
      </c>
      <c r="E41" s="17">
        <v>50</v>
      </c>
      <c r="F41" s="17">
        <v>51501300</v>
      </c>
      <c r="G41" s="18">
        <f t="shared" si="0"/>
        <v>3.9915433545560861E-3</v>
      </c>
      <c r="H41" s="19" t="s">
        <v>17</v>
      </c>
      <c r="K41" s="24"/>
    </row>
    <row r="42" spans="1:11" s="1" customFormat="1" x14ac:dyDescent="0.25">
      <c r="A42" s="22"/>
      <c r="B42" s="15" t="s">
        <v>98</v>
      </c>
      <c r="C42" s="16" t="s">
        <v>99</v>
      </c>
      <c r="D42" s="16" t="s">
        <v>95</v>
      </c>
      <c r="E42" s="17">
        <v>50</v>
      </c>
      <c r="F42" s="17">
        <v>50820600</v>
      </c>
      <c r="G42" s="18">
        <f t="shared" si="0"/>
        <v>3.9387865588743007E-3</v>
      </c>
      <c r="H42" s="19" t="s">
        <v>17</v>
      </c>
      <c r="K42" s="24"/>
    </row>
    <row r="43" spans="1:11" s="1" customFormat="1" x14ac:dyDescent="0.25">
      <c r="A43" s="22"/>
      <c r="B43" s="15" t="s">
        <v>100</v>
      </c>
      <c r="C43" s="16" t="s">
        <v>101</v>
      </c>
      <c r="D43" s="16" t="s">
        <v>95</v>
      </c>
      <c r="E43" s="17">
        <v>2500</v>
      </c>
      <c r="F43" s="17">
        <v>253892000</v>
      </c>
      <c r="G43" s="18">
        <f t="shared" si="0"/>
        <v>1.9677579505273726E-2</v>
      </c>
      <c r="H43" s="19" t="s">
        <v>17</v>
      </c>
      <c r="K43" s="24"/>
    </row>
    <row r="44" spans="1:11" s="1" customFormat="1" x14ac:dyDescent="0.25">
      <c r="A44" s="22"/>
      <c r="B44" s="15" t="s">
        <v>102</v>
      </c>
      <c r="C44" s="16" t="s">
        <v>103</v>
      </c>
      <c r="D44" s="16" t="s">
        <v>95</v>
      </c>
      <c r="E44" s="17">
        <v>2000</v>
      </c>
      <c r="F44" s="17">
        <v>204106800</v>
      </c>
      <c r="G44" s="18">
        <f t="shared" si="0"/>
        <v>1.5819040318588232E-2</v>
      </c>
      <c r="H44" s="19" t="s">
        <v>17</v>
      </c>
      <c r="K44" s="24"/>
    </row>
    <row r="45" spans="1:11" s="1" customFormat="1" x14ac:dyDescent="0.25">
      <c r="A45" s="22"/>
      <c r="B45" s="15" t="s">
        <v>104</v>
      </c>
      <c r="C45" s="16" t="s">
        <v>105</v>
      </c>
      <c r="D45" s="16" t="s">
        <v>95</v>
      </c>
      <c r="E45" s="17">
        <v>2500</v>
      </c>
      <c r="F45" s="17">
        <v>252477500</v>
      </c>
      <c r="G45" s="18">
        <f t="shared" si="0"/>
        <v>1.9567950465326781E-2</v>
      </c>
      <c r="H45" s="19" t="s">
        <v>17</v>
      </c>
      <c r="K45" s="24"/>
    </row>
    <row r="46" spans="1:11" s="1" customFormat="1" x14ac:dyDescent="0.25">
      <c r="A46" s="22"/>
      <c r="B46" s="15" t="s">
        <v>106</v>
      </c>
      <c r="C46" s="16" t="s">
        <v>107</v>
      </c>
      <c r="D46" s="16" t="s">
        <v>16</v>
      </c>
      <c r="E46" s="17">
        <v>50</v>
      </c>
      <c r="F46" s="17">
        <v>50100850</v>
      </c>
      <c r="G46" s="18">
        <f t="shared" si="0"/>
        <v>3.8830032421533294E-3</v>
      </c>
      <c r="H46" s="19" t="s">
        <v>29</v>
      </c>
      <c r="K46" s="24"/>
    </row>
    <row r="47" spans="1:11" s="1" customFormat="1" x14ac:dyDescent="0.25">
      <c r="A47" s="22"/>
      <c r="B47" s="15" t="s">
        <v>108</v>
      </c>
      <c r="C47" s="16" t="s">
        <v>109</v>
      </c>
      <c r="D47" s="16" t="s">
        <v>16</v>
      </c>
      <c r="E47" s="17">
        <v>500</v>
      </c>
      <c r="F47" s="17">
        <v>51539350</v>
      </c>
      <c r="G47" s="18">
        <f t="shared" si="0"/>
        <v>3.9944923718554714E-3</v>
      </c>
      <c r="H47" s="19" t="s">
        <v>29</v>
      </c>
      <c r="K47" s="24"/>
    </row>
    <row r="48" spans="1:11" s="1" customFormat="1" x14ac:dyDescent="0.25">
      <c r="A48" s="22"/>
      <c r="B48" s="15" t="s">
        <v>110</v>
      </c>
      <c r="C48" s="16" t="s">
        <v>111</v>
      </c>
      <c r="D48" s="16" t="s">
        <v>16</v>
      </c>
      <c r="E48" s="17">
        <v>5</v>
      </c>
      <c r="F48" s="17">
        <v>5089095</v>
      </c>
      <c r="G48" s="18">
        <f t="shared" si="0"/>
        <v>3.9442389469692226E-4</v>
      </c>
      <c r="H48" s="19" t="s">
        <v>29</v>
      </c>
      <c r="K48" s="24"/>
    </row>
    <row r="49" spans="1:11" s="1" customFormat="1" x14ac:dyDescent="0.25">
      <c r="A49" s="22"/>
      <c r="B49" s="15" t="s">
        <v>112</v>
      </c>
      <c r="C49" s="16" t="s">
        <v>113</v>
      </c>
      <c r="D49" s="16" t="s">
        <v>114</v>
      </c>
      <c r="E49" s="17">
        <v>100</v>
      </c>
      <c r="F49" s="17">
        <v>101543900</v>
      </c>
      <c r="G49" s="18">
        <f t="shared" si="0"/>
        <v>7.8700320038660714E-3</v>
      </c>
      <c r="H49" s="19" t="s">
        <v>32</v>
      </c>
      <c r="K49" s="24"/>
    </row>
    <row r="50" spans="1:11" s="1" customFormat="1" x14ac:dyDescent="0.25">
      <c r="A50" s="22"/>
      <c r="B50" s="15" t="s">
        <v>115</v>
      </c>
      <c r="C50" s="16" t="s">
        <v>116</v>
      </c>
      <c r="D50" s="16" t="s">
        <v>16</v>
      </c>
      <c r="E50" s="17">
        <v>80000</v>
      </c>
      <c r="F50" s="17">
        <v>78194080</v>
      </c>
      <c r="G50" s="18">
        <f t="shared" si="0"/>
        <v>6.0603336302117988E-3</v>
      </c>
      <c r="H50" s="19" t="s">
        <v>17</v>
      </c>
      <c r="K50" s="24"/>
    </row>
    <row r="51" spans="1:11" s="1" customFormat="1" x14ac:dyDescent="0.25">
      <c r="A51" s="22"/>
      <c r="B51" s="15" t="s">
        <v>117</v>
      </c>
      <c r="C51" s="16" t="s">
        <v>118</v>
      </c>
      <c r="D51" s="16" t="s">
        <v>16</v>
      </c>
      <c r="E51" s="17">
        <v>186200</v>
      </c>
      <c r="F51" s="17">
        <v>184632940.80000001</v>
      </c>
      <c r="G51" s="18">
        <f t="shared" si="0"/>
        <v>1.4309743402251733E-2</v>
      </c>
      <c r="H51" s="19" t="s">
        <v>23</v>
      </c>
      <c r="K51" s="24"/>
    </row>
    <row r="52" spans="1:11" s="1" customFormat="1" x14ac:dyDescent="0.25">
      <c r="A52" s="22"/>
      <c r="B52" s="15" t="s">
        <v>119</v>
      </c>
      <c r="C52" s="16" t="s">
        <v>120</v>
      </c>
      <c r="D52" s="16" t="s">
        <v>16</v>
      </c>
      <c r="E52" s="17">
        <v>1</v>
      </c>
      <c r="F52" s="17">
        <v>1071831</v>
      </c>
      <c r="G52" s="18">
        <f t="shared" si="0"/>
        <v>8.3070910933456124E-5</v>
      </c>
      <c r="H52" s="19" t="s">
        <v>17</v>
      </c>
      <c r="K52" s="24"/>
    </row>
    <row r="53" spans="1:11" s="1" customFormat="1" x14ac:dyDescent="0.25">
      <c r="A53" s="22"/>
      <c r="B53" s="15" t="s">
        <v>121</v>
      </c>
      <c r="C53" s="16" t="s">
        <v>122</v>
      </c>
      <c r="D53" s="16" t="s">
        <v>16</v>
      </c>
      <c r="E53" s="17">
        <v>2</v>
      </c>
      <c r="F53" s="17">
        <v>2112254</v>
      </c>
      <c r="G53" s="18">
        <f t="shared" si="0"/>
        <v>1.6370758440727729E-4</v>
      </c>
      <c r="H53" s="19" t="s">
        <v>17</v>
      </c>
      <c r="K53" s="24"/>
    </row>
    <row r="54" spans="1:11" s="1" customFormat="1" x14ac:dyDescent="0.25">
      <c r="A54" s="22"/>
      <c r="B54" s="15" t="s">
        <v>123</v>
      </c>
      <c r="C54" s="16" t="s">
        <v>124</v>
      </c>
      <c r="D54" s="16" t="s">
        <v>16</v>
      </c>
      <c r="E54" s="17">
        <v>298</v>
      </c>
      <c r="F54" s="17">
        <v>302538540</v>
      </c>
      <c r="G54" s="18">
        <f t="shared" si="0"/>
        <v>2.3447868283598676E-2</v>
      </c>
      <c r="H54" s="19" t="s">
        <v>17</v>
      </c>
      <c r="K54" s="24"/>
    </row>
    <row r="55" spans="1:11" s="1" customFormat="1" x14ac:dyDescent="0.25">
      <c r="A55" s="22"/>
      <c r="B55" s="15" t="s">
        <v>125</v>
      </c>
      <c r="C55" s="16" t="s">
        <v>126</v>
      </c>
      <c r="D55" s="16" t="s">
        <v>16</v>
      </c>
      <c r="E55" s="17">
        <v>3</v>
      </c>
      <c r="F55" s="17">
        <v>3086550</v>
      </c>
      <c r="G55" s="18">
        <f t="shared" si="0"/>
        <v>2.3921916807935112E-4</v>
      </c>
      <c r="H55" s="19" t="s">
        <v>17</v>
      </c>
      <c r="K55" s="24"/>
    </row>
    <row r="56" spans="1:11" s="1" customFormat="1" x14ac:dyDescent="0.25">
      <c r="A56" s="22"/>
      <c r="B56" s="15" t="s">
        <v>127</v>
      </c>
      <c r="C56" s="16" t="s">
        <v>128</v>
      </c>
      <c r="D56" s="16" t="s">
        <v>16</v>
      </c>
      <c r="E56" s="17">
        <v>1500</v>
      </c>
      <c r="F56" s="17">
        <v>153778350</v>
      </c>
      <c r="G56" s="18">
        <f t="shared" si="0"/>
        <v>1.1918397225256446E-2</v>
      </c>
      <c r="H56" s="19" t="s">
        <v>17</v>
      </c>
      <c r="K56" s="24"/>
    </row>
    <row r="57" spans="1:11" s="1" customFormat="1" x14ac:dyDescent="0.25">
      <c r="A57" s="22"/>
      <c r="B57" s="15" t="s">
        <v>129</v>
      </c>
      <c r="C57" s="16" t="s">
        <v>130</v>
      </c>
      <c r="D57" s="16" t="s">
        <v>38</v>
      </c>
      <c r="E57" s="17">
        <v>1500</v>
      </c>
      <c r="F57" s="17">
        <v>152500200</v>
      </c>
      <c r="G57" s="18">
        <f t="shared" si="0"/>
        <v>1.1819335820231217E-2</v>
      </c>
      <c r="H57" s="19" t="s">
        <v>35</v>
      </c>
      <c r="K57" s="24"/>
    </row>
    <row r="58" spans="1:11" s="1" customFormat="1" x14ac:dyDescent="0.25">
      <c r="A58" s="22"/>
      <c r="B58" s="15" t="s">
        <v>131</v>
      </c>
      <c r="C58" s="16" t="s">
        <v>132</v>
      </c>
      <c r="D58" s="16" t="s">
        <v>133</v>
      </c>
      <c r="E58" s="17">
        <v>5</v>
      </c>
      <c r="F58" s="17">
        <v>5365810</v>
      </c>
      <c r="G58" s="18">
        <f t="shared" si="0"/>
        <v>4.1587034205564888E-4</v>
      </c>
      <c r="H58" s="19" t="s">
        <v>17</v>
      </c>
      <c r="K58" s="24"/>
    </row>
    <row r="59" spans="1:11" s="1" customFormat="1" x14ac:dyDescent="0.25">
      <c r="A59" s="22"/>
      <c r="B59" s="15" t="s">
        <v>134</v>
      </c>
      <c r="C59" s="16" t="s">
        <v>135</v>
      </c>
      <c r="D59" s="16" t="s">
        <v>133</v>
      </c>
      <c r="E59" s="17">
        <v>2</v>
      </c>
      <c r="F59" s="17">
        <v>2017404</v>
      </c>
      <c r="G59" s="18">
        <f t="shared" si="0"/>
        <v>1.5635635468725772E-4</v>
      </c>
      <c r="H59" s="19" t="s">
        <v>17</v>
      </c>
      <c r="K59" s="24"/>
    </row>
    <row r="60" spans="1:11" s="1" customFormat="1" x14ac:dyDescent="0.25">
      <c r="A60" s="22"/>
      <c r="B60" s="15" t="s">
        <v>136</v>
      </c>
      <c r="C60" s="16" t="s">
        <v>137</v>
      </c>
      <c r="D60" s="16" t="s">
        <v>133</v>
      </c>
      <c r="E60" s="17">
        <v>9</v>
      </c>
      <c r="F60" s="17">
        <v>9491481</v>
      </c>
      <c r="G60" s="18">
        <f t="shared" si="0"/>
        <v>7.3562527373960168E-4</v>
      </c>
      <c r="H60" s="19" t="s">
        <v>17</v>
      </c>
      <c r="K60" s="24"/>
    </row>
    <row r="61" spans="1:11" s="1" customFormat="1" x14ac:dyDescent="0.25">
      <c r="A61" s="22"/>
      <c r="B61" s="15" t="s">
        <v>138</v>
      </c>
      <c r="C61" s="16" t="s">
        <v>139</v>
      </c>
      <c r="D61" s="16" t="s">
        <v>133</v>
      </c>
      <c r="E61" s="17">
        <v>25</v>
      </c>
      <c r="F61" s="17">
        <v>24815475</v>
      </c>
      <c r="G61" s="18">
        <f t="shared" si="0"/>
        <v>1.9232921174106804E-3</v>
      </c>
      <c r="H61" s="19" t="s">
        <v>23</v>
      </c>
      <c r="K61" s="24"/>
    </row>
    <row r="62" spans="1:11" s="1" customFormat="1" x14ac:dyDescent="0.25">
      <c r="A62" s="22"/>
      <c r="B62" s="15" t="s">
        <v>140</v>
      </c>
      <c r="C62" s="16" t="s">
        <v>141</v>
      </c>
      <c r="D62" s="16" t="s">
        <v>142</v>
      </c>
      <c r="E62" s="17">
        <v>500</v>
      </c>
      <c r="F62" s="17">
        <v>51354550</v>
      </c>
      <c r="G62" s="18">
        <f t="shared" si="0"/>
        <v>3.9801696807404514E-3</v>
      </c>
      <c r="H62" s="19" t="s">
        <v>17</v>
      </c>
      <c r="K62" s="24"/>
    </row>
    <row r="63" spans="1:11" s="1" customFormat="1" x14ac:dyDescent="0.25">
      <c r="A63" s="22"/>
      <c r="B63" s="15" t="s">
        <v>143</v>
      </c>
      <c r="C63" s="16" t="s">
        <v>144</v>
      </c>
      <c r="D63" s="16" t="s">
        <v>145</v>
      </c>
      <c r="E63" s="17">
        <v>500</v>
      </c>
      <c r="F63" s="17">
        <v>50788300</v>
      </c>
      <c r="G63" s="18">
        <f t="shared" si="0"/>
        <v>3.936283188078764E-3</v>
      </c>
      <c r="H63" s="19" t="s">
        <v>17</v>
      </c>
      <c r="K63" s="24"/>
    </row>
    <row r="64" spans="1:11" s="1" customFormat="1" x14ac:dyDescent="0.25">
      <c r="A64" s="22"/>
      <c r="B64" s="15" t="s">
        <v>146</v>
      </c>
      <c r="C64" s="16" t="s">
        <v>147</v>
      </c>
      <c r="D64" s="16" t="s">
        <v>148</v>
      </c>
      <c r="E64" s="17">
        <v>450</v>
      </c>
      <c r="F64" s="17">
        <v>45097470</v>
      </c>
      <c r="G64" s="18">
        <f t="shared" si="0"/>
        <v>3.4952225805133549E-3</v>
      </c>
      <c r="H64" s="19" t="s">
        <v>20</v>
      </c>
      <c r="K64" s="24"/>
    </row>
    <row r="65" spans="1:11" s="1" customFormat="1" x14ac:dyDescent="0.25">
      <c r="A65" s="22"/>
      <c r="B65" s="15" t="s">
        <v>149</v>
      </c>
      <c r="C65" s="16" t="s">
        <v>150</v>
      </c>
      <c r="D65" s="16" t="s">
        <v>148</v>
      </c>
      <c r="E65" s="17">
        <v>450</v>
      </c>
      <c r="F65" s="17">
        <v>45048105</v>
      </c>
      <c r="G65" s="18">
        <f t="shared" si="0"/>
        <v>3.491396608398133E-3</v>
      </c>
      <c r="H65" s="19" t="s">
        <v>20</v>
      </c>
      <c r="K65" s="24"/>
    </row>
    <row r="66" spans="1:11" s="1" customFormat="1" x14ac:dyDescent="0.25">
      <c r="A66" s="22"/>
      <c r="B66" s="15" t="s">
        <v>151</v>
      </c>
      <c r="C66" s="16" t="s">
        <v>152</v>
      </c>
      <c r="D66" s="16" t="s">
        <v>38</v>
      </c>
      <c r="E66" s="17">
        <v>5</v>
      </c>
      <c r="F66" s="17">
        <v>50737500</v>
      </c>
      <c r="G66" s="18">
        <f t="shared" si="0"/>
        <v>3.9323459980969292E-3</v>
      </c>
      <c r="H66" s="19" t="s">
        <v>23</v>
      </c>
      <c r="K66" s="24"/>
    </row>
    <row r="67" spans="1:11" s="1" customFormat="1" x14ac:dyDescent="0.25">
      <c r="A67" s="22"/>
      <c r="B67" s="15" t="s">
        <v>153</v>
      </c>
      <c r="C67" s="16" t="s">
        <v>154</v>
      </c>
      <c r="D67" s="16" t="s">
        <v>38</v>
      </c>
      <c r="E67" s="17">
        <v>1400</v>
      </c>
      <c r="F67" s="17">
        <v>142915080</v>
      </c>
      <c r="G67" s="18">
        <f t="shared" si="0"/>
        <v>1.1076453173800493E-2</v>
      </c>
      <c r="H67" s="19" t="s">
        <v>17</v>
      </c>
      <c r="K67" s="24"/>
    </row>
    <row r="68" spans="1:11" s="1" customFormat="1" x14ac:dyDescent="0.25">
      <c r="A68" s="22"/>
      <c r="B68" s="15" t="s">
        <v>155</v>
      </c>
      <c r="C68" s="16" t="s">
        <v>156</v>
      </c>
      <c r="D68" s="16" t="s">
        <v>38</v>
      </c>
      <c r="E68" s="17">
        <v>500</v>
      </c>
      <c r="F68" s="17">
        <v>50503350</v>
      </c>
      <c r="G68" s="18">
        <f t="shared" si="0"/>
        <v>3.9141984974227851E-3</v>
      </c>
      <c r="H68" s="19" t="s">
        <v>17</v>
      </c>
      <c r="K68" s="24"/>
    </row>
    <row r="69" spans="1:11" s="1" customFormat="1" x14ac:dyDescent="0.25">
      <c r="A69" s="22"/>
      <c r="B69" s="15" t="s">
        <v>157</v>
      </c>
      <c r="C69" s="16" t="s">
        <v>158</v>
      </c>
      <c r="D69" s="16" t="s">
        <v>88</v>
      </c>
      <c r="E69" s="17">
        <v>11</v>
      </c>
      <c r="F69" s="17">
        <v>11396308</v>
      </c>
      <c r="G69" s="18">
        <f t="shared" si="0"/>
        <v>8.8325648991140725E-4</v>
      </c>
      <c r="H69" s="19" t="s">
        <v>17</v>
      </c>
      <c r="K69" s="24"/>
    </row>
    <row r="70" spans="1:11" s="1" customFormat="1" x14ac:dyDescent="0.25">
      <c r="A70" s="22"/>
      <c r="B70" s="15" t="s">
        <v>159</v>
      </c>
      <c r="C70" s="16" t="s">
        <v>160</v>
      </c>
      <c r="D70" s="16" t="s">
        <v>88</v>
      </c>
      <c r="E70" s="17">
        <v>1</v>
      </c>
      <c r="F70" s="17">
        <v>1085790</v>
      </c>
      <c r="G70" s="18">
        <f t="shared" si="0"/>
        <v>8.4152785637322793E-5</v>
      </c>
      <c r="H70" s="19" t="s">
        <v>17</v>
      </c>
      <c r="K70" s="24"/>
    </row>
    <row r="71" spans="1:11" s="1" customFormat="1" x14ac:dyDescent="0.25">
      <c r="A71" s="22"/>
      <c r="B71" s="15" t="s">
        <v>161</v>
      </c>
      <c r="C71" s="16" t="s">
        <v>162</v>
      </c>
      <c r="D71" s="16" t="s">
        <v>88</v>
      </c>
      <c r="E71" s="17">
        <v>6</v>
      </c>
      <c r="F71" s="17">
        <v>6487020</v>
      </c>
      <c r="G71" s="18">
        <f t="shared" ref="G71:G118" si="2">+F71/$F$139</f>
        <v>5.0276831015668376E-4</v>
      </c>
      <c r="H71" s="19" t="s">
        <v>17</v>
      </c>
      <c r="K71" s="24"/>
    </row>
    <row r="72" spans="1:11" s="1" customFormat="1" x14ac:dyDescent="0.25">
      <c r="A72" s="22"/>
      <c r="B72" s="15" t="s">
        <v>163</v>
      </c>
      <c r="C72" s="16" t="s">
        <v>164</v>
      </c>
      <c r="D72" s="16" t="s">
        <v>88</v>
      </c>
      <c r="E72" s="17">
        <v>44</v>
      </c>
      <c r="F72" s="17">
        <v>47822500</v>
      </c>
      <c r="G72" s="18">
        <f t="shared" si="2"/>
        <v>3.7064225965802496E-3</v>
      </c>
      <c r="H72" s="19" t="s">
        <v>17</v>
      </c>
      <c r="K72" s="24"/>
    </row>
    <row r="73" spans="1:11" s="1" customFormat="1" x14ac:dyDescent="0.25">
      <c r="A73" s="22"/>
      <c r="B73" s="15" t="s">
        <v>165</v>
      </c>
      <c r="C73" s="16" t="s">
        <v>166</v>
      </c>
      <c r="D73" s="16" t="s">
        <v>88</v>
      </c>
      <c r="E73" s="17">
        <v>49</v>
      </c>
      <c r="F73" s="17">
        <v>50995574</v>
      </c>
      <c r="G73" s="18">
        <f t="shared" si="2"/>
        <v>3.9523476982420468E-3</v>
      </c>
      <c r="H73" s="19" t="s">
        <v>17</v>
      </c>
      <c r="K73" s="24"/>
    </row>
    <row r="74" spans="1:11" s="1" customFormat="1" x14ac:dyDescent="0.25">
      <c r="A74" s="22"/>
      <c r="B74" s="15" t="s">
        <v>167</v>
      </c>
      <c r="C74" s="16" t="s">
        <v>168</v>
      </c>
      <c r="D74" s="16" t="s">
        <v>88</v>
      </c>
      <c r="E74" s="17">
        <v>50</v>
      </c>
      <c r="F74" s="17">
        <v>51405500</v>
      </c>
      <c r="G74" s="18">
        <f t="shared" si="2"/>
        <v>3.9841184962832558E-3</v>
      </c>
      <c r="H74" s="19" t="s">
        <v>17</v>
      </c>
      <c r="K74" s="24"/>
    </row>
    <row r="75" spans="1:11" s="1" customFormat="1" x14ac:dyDescent="0.25">
      <c r="A75" s="22"/>
      <c r="B75" s="15" t="s">
        <v>169</v>
      </c>
      <c r="C75" s="16" t="s">
        <v>170</v>
      </c>
      <c r="D75" s="16" t="s">
        <v>88</v>
      </c>
      <c r="E75" s="17">
        <v>22</v>
      </c>
      <c r="F75" s="17">
        <v>22828410</v>
      </c>
      <c r="G75" s="18">
        <f t="shared" si="2"/>
        <v>1.7692871486852117E-3</v>
      </c>
      <c r="H75" s="19" t="s">
        <v>17</v>
      </c>
      <c r="K75" s="24"/>
    </row>
    <row r="76" spans="1:11" s="1" customFormat="1" x14ac:dyDescent="0.25">
      <c r="A76" s="22"/>
      <c r="B76" s="15" t="s">
        <v>171</v>
      </c>
      <c r="C76" s="16" t="s">
        <v>172</v>
      </c>
      <c r="D76" s="16" t="s">
        <v>88</v>
      </c>
      <c r="E76" s="17">
        <v>5</v>
      </c>
      <c r="F76" s="17">
        <v>4895670</v>
      </c>
      <c r="G76" s="18">
        <f t="shared" si="2"/>
        <v>3.7943273382612852E-4</v>
      </c>
      <c r="H76" s="19" t="s">
        <v>17</v>
      </c>
      <c r="K76" s="24"/>
    </row>
    <row r="77" spans="1:11" s="1" customFormat="1" x14ac:dyDescent="0.25">
      <c r="A77" s="22"/>
      <c r="B77" s="15" t="s">
        <v>173</v>
      </c>
      <c r="C77" s="16" t="s">
        <v>174</v>
      </c>
      <c r="D77" s="16" t="s">
        <v>88</v>
      </c>
      <c r="E77" s="17">
        <v>440</v>
      </c>
      <c r="F77" s="17">
        <v>45554872</v>
      </c>
      <c r="G77" s="18">
        <f t="shared" si="2"/>
        <v>3.5306729461053042E-3</v>
      </c>
      <c r="H77" s="19" t="s">
        <v>17</v>
      </c>
      <c r="K77" s="24"/>
    </row>
    <row r="78" spans="1:11" s="1" customFormat="1" x14ac:dyDescent="0.25">
      <c r="A78" s="22"/>
      <c r="B78" s="15" t="s">
        <v>175</v>
      </c>
      <c r="C78" s="16" t="s">
        <v>176</v>
      </c>
      <c r="D78" s="16" t="s">
        <v>88</v>
      </c>
      <c r="E78" s="17">
        <v>130</v>
      </c>
      <c r="F78" s="17">
        <v>13545038</v>
      </c>
      <c r="G78" s="18">
        <f t="shared" si="2"/>
        <v>1.0497911007316253E-3</v>
      </c>
      <c r="H78" s="19" t="s">
        <v>17</v>
      </c>
      <c r="K78" s="24"/>
    </row>
    <row r="79" spans="1:11" s="1" customFormat="1" x14ac:dyDescent="0.25">
      <c r="A79" s="22"/>
      <c r="B79" s="15" t="s">
        <v>177</v>
      </c>
      <c r="C79" s="16" t="s">
        <v>178</v>
      </c>
      <c r="D79" s="16" t="s">
        <v>88</v>
      </c>
      <c r="E79" s="17">
        <v>2500</v>
      </c>
      <c r="F79" s="17">
        <v>256072500</v>
      </c>
      <c r="G79" s="18">
        <f t="shared" si="2"/>
        <v>1.9846576409907387E-2</v>
      </c>
      <c r="H79" s="19" t="s">
        <v>23</v>
      </c>
      <c r="K79" s="24"/>
    </row>
    <row r="80" spans="1:11" s="1" customFormat="1" x14ac:dyDescent="0.25">
      <c r="A80" s="22"/>
      <c r="B80" s="15" t="s">
        <v>179</v>
      </c>
      <c r="C80" s="16" t="s">
        <v>180</v>
      </c>
      <c r="D80" s="16" t="s">
        <v>88</v>
      </c>
      <c r="E80" s="17">
        <v>6000</v>
      </c>
      <c r="F80" s="17">
        <v>608530800</v>
      </c>
      <c r="G80" s="18">
        <f t="shared" si="2"/>
        <v>4.7163412783419033E-2</v>
      </c>
      <c r="H80" s="19" t="s">
        <v>17</v>
      </c>
      <c r="K80" s="24"/>
    </row>
    <row r="81" spans="1:11" s="1" customFormat="1" x14ac:dyDescent="0.25">
      <c r="A81" s="22"/>
      <c r="B81" s="15" t="s">
        <v>181</v>
      </c>
      <c r="C81" s="16" t="s">
        <v>182</v>
      </c>
      <c r="D81" s="16" t="s">
        <v>16</v>
      </c>
      <c r="E81" s="17">
        <v>740</v>
      </c>
      <c r="F81" s="17">
        <v>746552700</v>
      </c>
      <c r="G81" s="18">
        <f t="shared" si="2"/>
        <v>5.7860626207705497E-2</v>
      </c>
      <c r="H81" s="19" t="s">
        <v>17</v>
      </c>
      <c r="K81" s="24"/>
    </row>
    <row r="82" spans="1:11" s="1" customFormat="1" x14ac:dyDescent="0.25">
      <c r="A82" s="22"/>
      <c r="B82" s="15" t="s">
        <v>183</v>
      </c>
      <c r="C82" s="16" t="s">
        <v>184</v>
      </c>
      <c r="D82" s="16" t="s">
        <v>16</v>
      </c>
      <c r="E82" s="17">
        <v>20</v>
      </c>
      <c r="F82" s="17">
        <v>19678240</v>
      </c>
      <c r="G82" s="18">
        <f t="shared" si="2"/>
        <v>1.5251371926797916E-3</v>
      </c>
      <c r="H82" s="19" t="s">
        <v>17</v>
      </c>
      <c r="K82" s="24"/>
    </row>
    <row r="83" spans="1:11" s="1" customFormat="1" x14ac:dyDescent="0.25">
      <c r="A83" s="22"/>
      <c r="B83" s="15" t="s">
        <v>185</v>
      </c>
      <c r="C83" s="16" t="s">
        <v>186</v>
      </c>
      <c r="D83" s="16" t="s">
        <v>16</v>
      </c>
      <c r="E83" s="17">
        <v>1500</v>
      </c>
      <c r="F83" s="17">
        <v>154150800</v>
      </c>
      <c r="G83" s="18">
        <f t="shared" si="2"/>
        <v>1.1947263493144915E-2</v>
      </c>
      <c r="H83" s="19" t="s">
        <v>17</v>
      </c>
      <c r="K83" s="24"/>
    </row>
    <row r="84" spans="1:11" s="1" customFormat="1" x14ac:dyDescent="0.25">
      <c r="A84" s="22"/>
      <c r="B84" s="15" t="s">
        <v>187</v>
      </c>
      <c r="C84" s="16" t="s">
        <v>188</v>
      </c>
      <c r="D84" s="16" t="s">
        <v>16</v>
      </c>
      <c r="E84" s="17">
        <v>1960</v>
      </c>
      <c r="F84" s="17">
        <v>194497072</v>
      </c>
      <c r="G84" s="18">
        <f t="shared" si="2"/>
        <v>1.5074250460128513E-2</v>
      </c>
      <c r="H84" s="19" t="s">
        <v>17</v>
      </c>
      <c r="K84" s="24"/>
    </row>
    <row r="85" spans="1:11" s="1" customFormat="1" x14ac:dyDescent="0.25">
      <c r="A85" s="8"/>
      <c r="B85" s="15" t="s">
        <v>189</v>
      </c>
      <c r="C85" s="16" t="s">
        <v>190</v>
      </c>
      <c r="D85" s="16" t="s">
        <v>88</v>
      </c>
      <c r="E85" s="17">
        <v>4</v>
      </c>
      <c r="F85" s="17">
        <v>4218556</v>
      </c>
      <c r="G85" s="18">
        <f t="shared" si="2"/>
        <v>3.2695386655526564E-4</v>
      </c>
      <c r="H85" s="19" t="s">
        <v>17</v>
      </c>
    </row>
    <row r="86" spans="1:11" s="1" customFormat="1" x14ac:dyDescent="0.25">
      <c r="A86" s="8"/>
      <c r="B86" s="15" t="s">
        <v>191</v>
      </c>
      <c r="C86" s="16" t="s">
        <v>192</v>
      </c>
      <c r="D86" s="16" t="s">
        <v>88</v>
      </c>
      <c r="E86" s="17">
        <v>150</v>
      </c>
      <c r="F86" s="17">
        <v>150906300</v>
      </c>
      <c r="G86" s="18">
        <f t="shared" si="2"/>
        <v>1.1695802609364172E-2</v>
      </c>
      <c r="H86" s="19" t="s">
        <v>17</v>
      </c>
    </row>
    <row r="87" spans="1:11" s="1" customFormat="1" x14ac:dyDescent="0.25">
      <c r="A87" s="8"/>
      <c r="B87" s="15" t="s">
        <v>193</v>
      </c>
      <c r="C87" s="16" t="s">
        <v>194</v>
      </c>
      <c r="D87" s="16" t="s">
        <v>88</v>
      </c>
      <c r="E87" s="17">
        <v>9</v>
      </c>
      <c r="F87" s="17">
        <v>9399105</v>
      </c>
      <c r="G87" s="18">
        <f t="shared" si="2"/>
        <v>7.2846578827184707E-4</v>
      </c>
      <c r="H87" s="19" t="s">
        <v>17</v>
      </c>
    </row>
    <row r="88" spans="1:11" s="1" customFormat="1" x14ac:dyDescent="0.25">
      <c r="A88" s="25" t="s">
        <v>195</v>
      </c>
      <c r="B88" s="15" t="s">
        <v>196</v>
      </c>
      <c r="C88" s="16" t="s">
        <v>197</v>
      </c>
      <c r="D88" s="16" t="s">
        <v>88</v>
      </c>
      <c r="E88" s="17">
        <v>1000</v>
      </c>
      <c r="F88" s="17">
        <v>101599000</v>
      </c>
      <c r="G88" s="18">
        <f t="shared" si="2"/>
        <v>7.8743024599290459E-3</v>
      </c>
      <c r="H88" s="19" t="s">
        <v>17</v>
      </c>
    </row>
    <row r="89" spans="1:11" s="1" customFormat="1" x14ac:dyDescent="0.25">
      <c r="A89" s="8"/>
      <c r="B89" s="15" t="s">
        <v>198</v>
      </c>
      <c r="C89" s="16" t="s">
        <v>199</v>
      </c>
      <c r="D89" s="16" t="s">
        <v>88</v>
      </c>
      <c r="E89" s="17">
        <v>3950</v>
      </c>
      <c r="F89" s="17">
        <v>402326065</v>
      </c>
      <c r="G89" s="18">
        <f t="shared" si="2"/>
        <v>3.1181774656473715E-2</v>
      </c>
      <c r="H89" s="19" t="s">
        <v>17</v>
      </c>
    </row>
    <row r="90" spans="1:11" s="1" customFormat="1" x14ac:dyDescent="0.25">
      <c r="A90" s="8"/>
      <c r="B90" s="15" t="s">
        <v>200</v>
      </c>
      <c r="C90" s="16" t="s">
        <v>201</v>
      </c>
      <c r="D90" s="16" t="s">
        <v>88</v>
      </c>
      <c r="E90" s="17">
        <v>2500</v>
      </c>
      <c r="F90" s="17">
        <v>254551750</v>
      </c>
      <c r="G90" s="18">
        <f t="shared" si="2"/>
        <v>1.9728712597606703E-2</v>
      </c>
      <c r="H90" s="19" t="s">
        <v>17</v>
      </c>
    </row>
    <row r="91" spans="1:11" s="1" customFormat="1" x14ac:dyDescent="0.25">
      <c r="A91" s="8"/>
      <c r="B91" s="15" t="s">
        <v>202</v>
      </c>
      <c r="C91" s="16" t="s">
        <v>203</v>
      </c>
      <c r="D91" s="16" t="s">
        <v>16</v>
      </c>
      <c r="E91" s="17">
        <v>3000</v>
      </c>
      <c r="F91" s="17">
        <v>299229300</v>
      </c>
      <c r="G91" s="18">
        <f t="shared" si="2"/>
        <v>2.3191389807703286E-2</v>
      </c>
      <c r="H91" s="19" t="s">
        <v>17</v>
      </c>
    </row>
    <row r="92" spans="1:11" s="1" customFormat="1" x14ac:dyDescent="0.25">
      <c r="A92" s="26" t="s">
        <v>204</v>
      </c>
      <c r="B92" s="15" t="s">
        <v>205</v>
      </c>
      <c r="C92" s="16" t="s">
        <v>206</v>
      </c>
      <c r="D92" s="16" t="s">
        <v>207</v>
      </c>
      <c r="E92" s="17">
        <v>52</v>
      </c>
      <c r="F92" s="17">
        <v>52137956</v>
      </c>
      <c r="G92" s="18">
        <f t="shared" si="2"/>
        <v>4.0408865755221244E-3</v>
      </c>
      <c r="H92" s="19" t="s">
        <v>20</v>
      </c>
    </row>
    <row r="93" spans="1:11" s="1" customFormat="1" x14ac:dyDescent="0.25">
      <c r="A93" s="8"/>
      <c r="B93" s="15" t="s">
        <v>208</v>
      </c>
      <c r="C93" s="16" t="s">
        <v>209</v>
      </c>
      <c r="D93" s="16" t="s">
        <v>207</v>
      </c>
      <c r="E93" s="17">
        <v>20</v>
      </c>
      <c r="F93" s="17">
        <v>20071380</v>
      </c>
      <c r="G93" s="18">
        <f t="shared" si="2"/>
        <v>1.5556070129447205E-3</v>
      </c>
      <c r="H93" s="19" t="s">
        <v>29</v>
      </c>
    </row>
    <row r="94" spans="1:11" s="1" customFormat="1" x14ac:dyDescent="0.25">
      <c r="A94" s="8"/>
      <c r="B94" s="15" t="s">
        <v>210</v>
      </c>
      <c r="C94" s="16" t="s">
        <v>211</v>
      </c>
      <c r="D94" s="16" t="s">
        <v>16</v>
      </c>
      <c r="E94" s="17">
        <v>7</v>
      </c>
      <c r="F94" s="17">
        <v>7179746</v>
      </c>
      <c r="G94" s="18">
        <f t="shared" si="2"/>
        <v>5.5645716581330254E-4</v>
      </c>
      <c r="H94" s="19" t="s">
        <v>17</v>
      </c>
    </row>
    <row r="95" spans="1:11" s="1" customFormat="1" x14ac:dyDescent="0.25">
      <c r="A95" s="8"/>
      <c r="B95" s="15" t="s">
        <v>212</v>
      </c>
      <c r="C95" s="16" t="s">
        <v>213</v>
      </c>
      <c r="D95" s="16" t="s">
        <v>214</v>
      </c>
      <c r="E95" s="17">
        <v>7450</v>
      </c>
      <c r="F95" s="17">
        <v>755159565</v>
      </c>
      <c r="G95" s="18">
        <f t="shared" si="2"/>
        <v>5.852769043315828E-2</v>
      </c>
      <c r="H95" s="19" t="s">
        <v>17</v>
      </c>
    </row>
    <row r="96" spans="1:11" s="1" customFormat="1" x14ac:dyDescent="0.25">
      <c r="A96" s="8"/>
      <c r="B96" s="15" t="s">
        <v>215</v>
      </c>
      <c r="C96" s="16" t="s">
        <v>216</v>
      </c>
      <c r="D96" s="16" t="s">
        <v>217</v>
      </c>
      <c r="E96" s="17">
        <v>8</v>
      </c>
      <c r="F96" s="17">
        <v>8150352</v>
      </c>
      <c r="G96" s="18">
        <f t="shared" si="2"/>
        <v>6.3168276068551474E-4</v>
      </c>
      <c r="H96" s="19" t="s">
        <v>17</v>
      </c>
    </row>
    <row r="97" spans="1:8" s="1" customFormat="1" x14ac:dyDescent="0.25">
      <c r="A97" s="8"/>
      <c r="B97" s="15" t="s">
        <v>218</v>
      </c>
      <c r="C97" s="16" t="s">
        <v>219</v>
      </c>
      <c r="D97" s="16" t="s">
        <v>217</v>
      </c>
      <c r="E97" s="17">
        <v>10</v>
      </c>
      <c r="F97" s="17">
        <v>9871050</v>
      </c>
      <c r="G97" s="18">
        <f t="shared" si="2"/>
        <v>7.6504329075170621E-4</v>
      </c>
      <c r="H97" s="19" t="s">
        <v>17</v>
      </c>
    </row>
    <row r="98" spans="1:8" s="1" customFormat="1" x14ac:dyDescent="0.25">
      <c r="A98" s="8"/>
      <c r="B98" s="15" t="s">
        <v>220</v>
      </c>
      <c r="C98" s="16" t="s">
        <v>221</v>
      </c>
      <c r="D98" s="16" t="s">
        <v>142</v>
      </c>
      <c r="E98" s="17">
        <v>17</v>
      </c>
      <c r="F98" s="17">
        <v>17484109</v>
      </c>
      <c r="G98" s="18">
        <f t="shared" si="2"/>
        <v>1.3550838345689187E-3</v>
      </c>
      <c r="H98" s="19" t="s">
        <v>17</v>
      </c>
    </row>
    <row r="99" spans="1:8" s="1" customFormat="1" x14ac:dyDescent="0.25">
      <c r="A99" s="8"/>
      <c r="B99" s="15" t="s">
        <v>222</v>
      </c>
      <c r="C99" s="16" t="s">
        <v>223</v>
      </c>
      <c r="D99" s="16" t="s">
        <v>142</v>
      </c>
      <c r="E99" s="17">
        <v>2500</v>
      </c>
      <c r="F99" s="17">
        <v>250617750</v>
      </c>
      <c r="G99" s="18">
        <f t="shared" si="2"/>
        <v>1.9423812885233933E-2</v>
      </c>
      <c r="H99" s="19" t="s">
        <v>17</v>
      </c>
    </row>
    <row r="100" spans="1:8" s="1" customFormat="1" x14ac:dyDescent="0.25">
      <c r="A100" s="8"/>
      <c r="B100" s="15" t="s">
        <v>224</v>
      </c>
      <c r="C100" s="16" t="s">
        <v>225</v>
      </c>
      <c r="D100" s="16" t="s">
        <v>214</v>
      </c>
      <c r="E100" s="17">
        <v>2000</v>
      </c>
      <c r="F100" s="17">
        <v>202737800</v>
      </c>
      <c r="G100" s="18">
        <f t="shared" si="2"/>
        <v>1.5712937698802183E-2</v>
      </c>
      <c r="H100" s="19" t="s">
        <v>23</v>
      </c>
    </row>
    <row r="101" spans="1:8" s="1" customFormat="1" x14ac:dyDescent="0.25">
      <c r="A101" s="8"/>
      <c r="B101" s="15" t="s">
        <v>226</v>
      </c>
      <c r="C101" s="16" t="s">
        <v>227</v>
      </c>
      <c r="D101" s="16" t="s">
        <v>214</v>
      </c>
      <c r="E101" s="17">
        <v>1500</v>
      </c>
      <c r="F101" s="17">
        <v>152435700</v>
      </c>
      <c r="G101" s="18">
        <f t="shared" si="2"/>
        <v>1.1814336829014125E-2</v>
      </c>
      <c r="H101" s="19" t="s">
        <v>23</v>
      </c>
    </row>
    <row r="102" spans="1:8" s="1" customFormat="1" x14ac:dyDescent="0.25">
      <c r="A102" s="8"/>
      <c r="B102" s="15" t="s">
        <v>228</v>
      </c>
      <c r="C102" s="16" t="s">
        <v>229</v>
      </c>
      <c r="D102" s="16" t="s">
        <v>207</v>
      </c>
      <c r="E102" s="17">
        <v>40</v>
      </c>
      <c r="F102" s="17">
        <v>8150936</v>
      </c>
      <c r="G102" s="18">
        <f t="shared" si="2"/>
        <v>6.3172802286955794E-4</v>
      </c>
      <c r="H102" s="19" t="s">
        <v>23</v>
      </c>
    </row>
    <row r="103" spans="1:8" s="1" customFormat="1" x14ac:dyDescent="0.25">
      <c r="A103" s="25" t="s">
        <v>230</v>
      </c>
      <c r="B103" s="15" t="s">
        <v>231</v>
      </c>
      <c r="C103" s="16" t="s">
        <v>232</v>
      </c>
      <c r="D103" s="16" t="s">
        <v>207</v>
      </c>
      <c r="E103" s="17">
        <v>140</v>
      </c>
      <c r="F103" s="17">
        <v>14452046</v>
      </c>
      <c r="G103" s="18">
        <f t="shared" si="2"/>
        <v>1.1200876127600442E-3</v>
      </c>
      <c r="H103" s="19" t="s">
        <v>32</v>
      </c>
    </row>
    <row r="104" spans="1:8" s="1" customFormat="1" x14ac:dyDescent="0.25">
      <c r="A104" s="8"/>
      <c r="B104" s="15" t="s">
        <v>233</v>
      </c>
      <c r="C104" s="16" t="s">
        <v>234</v>
      </c>
      <c r="D104" s="16" t="s">
        <v>207</v>
      </c>
      <c r="E104" s="17">
        <v>200</v>
      </c>
      <c r="F104" s="17">
        <v>20611060</v>
      </c>
      <c r="G104" s="18">
        <f t="shared" si="2"/>
        <v>1.5974342312399252E-3</v>
      </c>
      <c r="H104" s="19" t="s">
        <v>32</v>
      </c>
    </row>
    <row r="105" spans="1:8" s="1" customFormat="1" x14ac:dyDescent="0.25">
      <c r="A105" s="8"/>
      <c r="B105" s="15" t="s">
        <v>235</v>
      </c>
      <c r="C105" s="16" t="s">
        <v>236</v>
      </c>
      <c r="D105" s="16" t="s">
        <v>207</v>
      </c>
      <c r="E105" s="17">
        <v>100</v>
      </c>
      <c r="F105" s="17">
        <v>10286910</v>
      </c>
      <c r="G105" s="18">
        <f t="shared" si="2"/>
        <v>7.9727399598488857E-4</v>
      </c>
      <c r="H105" s="19" t="s">
        <v>32</v>
      </c>
    </row>
    <row r="106" spans="1:8" s="1" customFormat="1" x14ac:dyDescent="0.25">
      <c r="A106" s="8"/>
      <c r="B106" s="15" t="s">
        <v>237</v>
      </c>
      <c r="C106" s="16" t="s">
        <v>238</v>
      </c>
      <c r="D106" s="16" t="s">
        <v>207</v>
      </c>
      <c r="E106" s="17">
        <v>100</v>
      </c>
      <c r="F106" s="17">
        <v>10314660</v>
      </c>
      <c r="G106" s="18">
        <f t="shared" si="2"/>
        <v>7.9942472476433554E-4</v>
      </c>
      <c r="H106" s="19" t="s">
        <v>32</v>
      </c>
    </row>
    <row r="107" spans="1:8" s="1" customFormat="1" x14ac:dyDescent="0.25">
      <c r="A107" s="8"/>
      <c r="B107" s="15" t="s">
        <v>239</v>
      </c>
      <c r="C107" s="16" t="s">
        <v>240</v>
      </c>
      <c r="D107" s="16" t="s">
        <v>207</v>
      </c>
      <c r="E107" s="17">
        <v>100</v>
      </c>
      <c r="F107" s="17">
        <v>10302050</v>
      </c>
      <c r="G107" s="18">
        <f t="shared" si="2"/>
        <v>7.9844740260545893E-4</v>
      </c>
      <c r="H107" s="19" t="s">
        <v>32</v>
      </c>
    </row>
    <row r="108" spans="1:8" s="1" customFormat="1" x14ac:dyDescent="0.25">
      <c r="A108" s="8"/>
      <c r="B108" s="15" t="s">
        <v>241</v>
      </c>
      <c r="C108" s="16" t="s">
        <v>242</v>
      </c>
      <c r="D108" s="16" t="s">
        <v>207</v>
      </c>
      <c r="E108" s="17">
        <v>100</v>
      </c>
      <c r="F108" s="17">
        <v>10298000</v>
      </c>
      <c r="G108" s="18">
        <f t="shared" si="2"/>
        <v>7.9813351245926938E-4</v>
      </c>
      <c r="H108" s="19" t="s">
        <v>32</v>
      </c>
    </row>
    <row r="109" spans="1:8" s="1" customFormat="1" x14ac:dyDescent="0.25">
      <c r="A109" s="8" t="s">
        <v>243</v>
      </c>
      <c r="B109" s="15" t="s">
        <v>244</v>
      </c>
      <c r="C109" s="16" t="s">
        <v>245</v>
      </c>
      <c r="D109" s="16" t="s">
        <v>207</v>
      </c>
      <c r="E109" s="17">
        <v>100</v>
      </c>
      <c r="F109" s="17">
        <v>10323040</v>
      </c>
      <c r="G109" s="18">
        <f t="shared" si="2"/>
        <v>8.000742061038586E-4</v>
      </c>
      <c r="H109" s="19" t="s">
        <v>32</v>
      </c>
    </row>
    <row r="110" spans="1:8" s="1" customFormat="1" x14ac:dyDescent="0.25">
      <c r="A110" s="27" t="s">
        <v>246</v>
      </c>
      <c r="B110" s="15" t="s">
        <v>247</v>
      </c>
      <c r="C110" s="16" t="s">
        <v>248</v>
      </c>
      <c r="D110" s="16" t="s">
        <v>207</v>
      </c>
      <c r="E110" s="17">
        <v>100</v>
      </c>
      <c r="F110" s="17">
        <v>10284820</v>
      </c>
      <c r="G110" s="18">
        <f t="shared" si="2"/>
        <v>7.9711201316870679E-4</v>
      </c>
      <c r="H110" s="19" t="s">
        <v>32</v>
      </c>
    </row>
    <row r="111" spans="1:8" s="1" customFormat="1" x14ac:dyDescent="0.25">
      <c r="A111" s="8"/>
      <c r="B111" s="15" t="s">
        <v>249</v>
      </c>
      <c r="C111" s="16" t="s">
        <v>250</v>
      </c>
      <c r="D111" s="16" t="s">
        <v>83</v>
      </c>
      <c r="E111" s="17">
        <v>17</v>
      </c>
      <c r="F111" s="17">
        <v>18167254</v>
      </c>
      <c r="G111" s="18">
        <f t="shared" si="2"/>
        <v>1.4080301268945146E-3</v>
      </c>
      <c r="H111" s="19" t="s">
        <v>17</v>
      </c>
    </row>
    <row r="112" spans="1:8" s="1" customFormat="1" x14ac:dyDescent="0.25">
      <c r="A112" s="8"/>
      <c r="B112" s="15" t="s">
        <v>251</v>
      </c>
      <c r="C112" s="16" t="s">
        <v>252</v>
      </c>
      <c r="D112" s="16" t="s">
        <v>83</v>
      </c>
      <c r="E112" s="17">
        <v>22</v>
      </c>
      <c r="F112" s="17">
        <v>22281886</v>
      </c>
      <c r="G112" s="18">
        <f t="shared" si="2"/>
        <v>1.7269294947948165E-3</v>
      </c>
      <c r="H112" s="19" t="s">
        <v>17</v>
      </c>
    </row>
    <row r="113" spans="1:13" s="1" customFormat="1" x14ac:dyDescent="0.25">
      <c r="A113" s="8"/>
      <c r="B113" s="15" t="s">
        <v>253</v>
      </c>
      <c r="C113" s="16" t="s">
        <v>254</v>
      </c>
      <c r="D113" s="16" t="s">
        <v>83</v>
      </c>
      <c r="E113" s="17">
        <v>5</v>
      </c>
      <c r="F113" s="17">
        <v>4900140</v>
      </c>
      <c r="G113" s="18">
        <f t="shared" si="2"/>
        <v>3.79779175543034E-4</v>
      </c>
      <c r="H113" s="19" t="s">
        <v>17</v>
      </c>
      <c r="I113" s="8"/>
      <c r="J113" s="8"/>
      <c r="K113" s="8"/>
      <c r="L113" s="8"/>
      <c r="M113" s="8"/>
    </row>
    <row r="114" spans="1:13" s="1" customFormat="1" x14ac:dyDescent="0.25">
      <c r="A114" s="8"/>
      <c r="B114" s="15" t="s">
        <v>255</v>
      </c>
      <c r="C114" s="16" t="s">
        <v>256</v>
      </c>
      <c r="D114" s="16" t="s">
        <v>83</v>
      </c>
      <c r="E114" s="17">
        <v>50</v>
      </c>
      <c r="F114" s="17">
        <v>49015850</v>
      </c>
      <c r="G114" s="18">
        <f t="shared" si="2"/>
        <v>3.7989116844704485E-3</v>
      </c>
      <c r="H114" s="19" t="s">
        <v>17</v>
      </c>
      <c r="I114" s="8"/>
      <c r="J114" s="8"/>
      <c r="K114" s="8"/>
      <c r="L114" s="8"/>
      <c r="M114" s="8"/>
    </row>
    <row r="115" spans="1:13" s="1" customFormat="1" x14ac:dyDescent="0.25">
      <c r="A115" s="8"/>
      <c r="B115" s="15" t="s">
        <v>257</v>
      </c>
      <c r="C115" s="16" t="s">
        <v>258</v>
      </c>
      <c r="D115" s="16" t="s">
        <v>83</v>
      </c>
      <c r="E115" s="17">
        <v>17</v>
      </c>
      <c r="F115" s="17">
        <v>16489677</v>
      </c>
      <c r="G115" s="18">
        <f t="shared" si="2"/>
        <v>1.2780116355922341E-3</v>
      </c>
      <c r="H115" s="19" t="s">
        <v>17</v>
      </c>
      <c r="I115" s="8"/>
      <c r="J115" s="8"/>
      <c r="K115" s="8"/>
      <c r="L115" s="8"/>
      <c r="M115" s="8"/>
    </row>
    <row r="116" spans="1:13" s="1" customFormat="1" x14ac:dyDescent="0.25">
      <c r="A116" s="8"/>
      <c r="B116" s="15" t="s">
        <v>259</v>
      </c>
      <c r="C116" s="16" t="s">
        <v>260</v>
      </c>
      <c r="D116" s="16" t="s">
        <v>83</v>
      </c>
      <c r="E116" s="17">
        <v>3</v>
      </c>
      <c r="F116" s="17">
        <v>2974659</v>
      </c>
      <c r="G116" s="18">
        <f t="shared" si="2"/>
        <v>2.3054719712940162E-4</v>
      </c>
      <c r="H116" s="19" t="s">
        <v>17</v>
      </c>
      <c r="I116" s="8"/>
      <c r="J116" s="8"/>
      <c r="K116" s="8"/>
      <c r="L116" s="8"/>
      <c r="M116" s="8"/>
    </row>
    <row r="117" spans="1:13" s="1" customFormat="1" x14ac:dyDescent="0.25">
      <c r="A117" s="8"/>
      <c r="B117" s="15" t="s">
        <v>261</v>
      </c>
      <c r="C117" s="16" t="s">
        <v>262</v>
      </c>
      <c r="D117" s="16" t="s">
        <v>83</v>
      </c>
      <c r="E117" s="17">
        <v>9</v>
      </c>
      <c r="F117" s="17">
        <v>8742501</v>
      </c>
      <c r="G117" s="18">
        <f t="shared" si="2"/>
        <v>6.7757652270427997E-4</v>
      </c>
      <c r="H117" s="19" t="s">
        <v>17</v>
      </c>
      <c r="I117" s="8"/>
      <c r="J117" s="8"/>
      <c r="K117" s="8"/>
      <c r="L117" s="8"/>
      <c r="M117" s="8"/>
    </row>
    <row r="118" spans="1:13" s="1" customFormat="1" x14ac:dyDescent="0.25">
      <c r="A118" s="8"/>
      <c r="B118" s="15" t="s">
        <v>263</v>
      </c>
      <c r="C118" s="16" t="s">
        <v>264</v>
      </c>
      <c r="D118" s="16" t="s">
        <v>16</v>
      </c>
      <c r="E118" s="17">
        <v>2400</v>
      </c>
      <c r="F118" s="17">
        <v>243634560</v>
      </c>
      <c r="G118" s="18">
        <f t="shared" si="2"/>
        <v>1.8882589544500738E-2</v>
      </c>
      <c r="H118" s="19" t="s">
        <v>17</v>
      </c>
      <c r="I118" s="8"/>
      <c r="J118" s="8"/>
      <c r="K118" s="8"/>
      <c r="L118" s="8"/>
      <c r="M118" s="8"/>
    </row>
    <row r="119" spans="1:13" s="1" customFormat="1" x14ac:dyDescent="0.25">
      <c r="A119" s="8"/>
      <c r="B119" s="15"/>
      <c r="C119" s="16"/>
      <c r="D119" s="16"/>
      <c r="E119" s="17"/>
      <c r="F119" s="17"/>
      <c r="G119" s="18"/>
      <c r="H119" s="19"/>
      <c r="I119" s="8"/>
      <c r="J119" s="8"/>
      <c r="K119" s="8"/>
      <c r="L119" s="8"/>
      <c r="M119" s="8"/>
    </row>
    <row r="120" spans="1:13" s="1" customFormat="1" hidden="1" x14ac:dyDescent="0.25">
      <c r="A120" s="8"/>
      <c r="B120" s="15"/>
      <c r="C120" s="16"/>
      <c r="D120" s="16"/>
      <c r="E120" s="17"/>
      <c r="F120" s="17"/>
      <c r="G120" s="18"/>
      <c r="H120" s="19"/>
      <c r="I120" s="8"/>
      <c r="J120" s="28" t="s">
        <v>17</v>
      </c>
      <c r="K120" s="8"/>
      <c r="L120" s="8"/>
      <c r="M120" s="8"/>
    </row>
    <row r="121" spans="1:13" s="1" customFormat="1" hidden="1" x14ac:dyDescent="0.25">
      <c r="A121" s="8"/>
      <c r="B121" s="15"/>
      <c r="C121" s="16"/>
      <c r="D121" s="16"/>
      <c r="E121" s="17"/>
      <c r="F121" s="17"/>
      <c r="G121" s="18"/>
      <c r="H121" s="19"/>
      <c r="I121" s="8"/>
      <c r="J121" s="28" t="s">
        <v>17</v>
      </c>
      <c r="K121" s="8"/>
      <c r="L121" s="20" t="s">
        <v>17</v>
      </c>
      <c r="M121" s="8"/>
    </row>
    <row r="122" spans="1:13" s="1" customFormat="1" hidden="1" x14ac:dyDescent="0.25">
      <c r="A122" s="8"/>
      <c r="B122" s="15"/>
      <c r="C122" s="16"/>
      <c r="D122" s="16"/>
      <c r="E122" s="17"/>
      <c r="F122" s="17"/>
      <c r="G122" s="18"/>
      <c r="H122" s="19"/>
      <c r="I122" s="8"/>
      <c r="J122" s="28" t="s">
        <v>17</v>
      </c>
      <c r="K122" s="8"/>
      <c r="L122" s="20" t="s">
        <v>265</v>
      </c>
      <c r="M122" s="8"/>
    </row>
    <row r="123" spans="1:13" s="1" customFormat="1" hidden="1" x14ac:dyDescent="0.25">
      <c r="A123" s="8"/>
      <c r="B123" s="15"/>
      <c r="C123" s="16"/>
      <c r="D123" s="16"/>
      <c r="E123" s="17"/>
      <c r="F123" s="17"/>
      <c r="G123" s="18"/>
      <c r="H123" s="19"/>
      <c r="I123" s="8"/>
      <c r="J123" s="28" t="s">
        <v>17</v>
      </c>
      <c r="K123" s="8"/>
      <c r="L123" s="20" t="s">
        <v>265</v>
      </c>
      <c r="M123" s="8"/>
    </row>
    <row r="124" spans="1:13" s="1" customFormat="1" hidden="1" x14ac:dyDescent="0.25">
      <c r="A124" s="8"/>
      <c r="B124" s="15"/>
      <c r="C124" s="16"/>
      <c r="D124" s="16"/>
      <c r="E124" s="17"/>
      <c r="F124" s="17"/>
      <c r="G124" s="18"/>
      <c r="H124" s="19"/>
      <c r="I124" s="8"/>
      <c r="J124" s="28" t="s">
        <v>265</v>
      </c>
      <c r="K124" s="8"/>
      <c r="L124" s="20" t="s">
        <v>23</v>
      </c>
      <c r="M124" s="8"/>
    </row>
    <row r="125" spans="1:13" s="1" customFormat="1" hidden="1" x14ac:dyDescent="0.25">
      <c r="A125" s="8"/>
      <c r="B125" s="15"/>
      <c r="C125" s="16"/>
      <c r="D125" s="16"/>
      <c r="E125" s="17"/>
      <c r="F125" s="17"/>
      <c r="G125" s="18"/>
      <c r="H125" s="19"/>
      <c r="I125" s="8"/>
      <c r="J125" s="28" t="s">
        <v>23</v>
      </c>
      <c r="K125" s="8"/>
      <c r="L125" s="20" t="s">
        <v>26</v>
      </c>
      <c r="M125" s="8"/>
    </row>
    <row r="126" spans="1:13" s="1" customFormat="1" x14ac:dyDescent="0.25">
      <c r="A126" s="8"/>
      <c r="B126" s="15"/>
      <c r="C126" s="16"/>
      <c r="D126" s="16"/>
      <c r="E126" s="17"/>
      <c r="F126" s="17"/>
      <c r="G126" s="18"/>
      <c r="H126" s="19"/>
      <c r="I126" s="8"/>
      <c r="J126" s="20" t="s">
        <v>26</v>
      </c>
      <c r="K126" s="8"/>
      <c r="L126" s="23" t="s">
        <v>29</v>
      </c>
      <c r="M126" s="8"/>
    </row>
    <row r="127" spans="1:13" s="1" customFormat="1" x14ac:dyDescent="0.25">
      <c r="A127" s="8"/>
      <c r="B127" s="29"/>
      <c r="C127" s="29" t="s">
        <v>266</v>
      </c>
      <c r="D127" s="29"/>
      <c r="E127" s="30"/>
      <c r="F127" s="31">
        <f>SUM(F7:F126)</f>
        <v>11801877682.299999</v>
      </c>
      <c r="G127" s="32">
        <f>+F127/$F$139</f>
        <v>0.91468965703911043</v>
      </c>
      <c r="H127" s="33"/>
      <c r="I127" s="8"/>
      <c r="J127" s="20" t="s">
        <v>17</v>
      </c>
      <c r="K127" s="8"/>
      <c r="L127" s="23" t="s">
        <v>32</v>
      </c>
      <c r="M127" s="8"/>
    </row>
    <row r="128" spans="1:13" s="1" customFormat="1" x14ac:dyDescent="0.25">
      <c r="A128" s="8"/>
      <c r="E128" s="2"/>
      <c r="G128" s="34"/>
      <c r="I128" s="8"/>
      <c r="J128" s="20" t="s">
        <v>17</v>
      </c>
      <c r="K128" s="8"/>
      <c r="L128" s="23" t="s">
        <v>267</v>
      </c>
      <c r="M128" s="8"/>
    </row>
    <row r="129" spans="1:13" s="1" customFormat="1" x14ac:dyDescent="0.25">
      <c r="A129" s="8"/>
      <c r="B129" s="35"/>
      <c r="C129" s="35" t="s">
        <v>268</v>
      </c>
      <c r="D129" s="35"/>
      <c r="E129" s="35"/>
      <c r="F129" s="35" t="s">
        <v>11</v>
      </c>
      <c r="G129" s="36" t="s">
        <v>12</v>
      </c>
      <c r="I129" s="8"/>
      <c r="J129" s="8"/>
      <c r="K129" s="8"/>
      <c r="L129" s="8"/>
      <c r="M129" s="8"/>
    </row>
    <row r="130" spans="1:13" s="1" customFormat="1" x14ac:dyDescent="0.25">
      <c r="A130" s="8"/>
      <c r="B130" s="37"/>
      <c r="C130" s="29" t="s">
        <v>269</v>
      </c>
      <c r="D130" s="16"/>
      <c r="E130" s="38"/>
      <c r="F130" s="39" t="s">
        <v>270</v>
      </c>
      <c r="G130" s="40">
        <v>0</v>
      </c>
      <c r="I130" s="8"/>
      <c r="J130" s="8"/>
      <c r="K130" s="8"/>
      <c r="L130" s="8"/>
      <c r="M130" s="8"/>
    </row>
    <row r="131" spans="1:13" s="1" customFormat="1" x14ac:dyDescent="0.25">
      <c r="A131" s="8"/>
      <c r="B131" s="37" t="s">
        <v>271</v>
      </c>
      <c r="C131" s="29" t="s">
        <v>272</v>
      </c>
      <c r="D131" s="29"/>
      <c r="E131" s="30"/>
      <c r="F131" s="17">
        <v>642166896.66999996</v>
      </c>
      <c r="G131" s="40">
        <f>+F131/$F$139</f>
        <v>4.9770336067614662E-2</v>
      </c>
      <c r="I131" s="8"/>
      <c r="J131" s="8"/>
      <c r="K131" s="8"/>
      <c r="L131" s="8"/>
      <c r="M131" s="8"/>
    </row>
    <row r="132" spans="1:13" s="1" customFormat="1" x14ac:dyDescent="0.25">
      <c r="A132" s="8"/>
      <c r="B132" s="37"/>
      <c r="C132" s="29" t="s">
        <v>273</v>
      </c>
      <c r="D132" s="16"/>
      <c r="E132" s="38"/>
      <c r="F132" s="30" t="s">
        <v>270</v>
      </c>
      <c r="G132" s="40">
        <v>0</v>
      </c>
    </row>
    <row r="133" spans="1:13" s="1" customFormat="1" x14ac:dyDescent="0.25">
      <c r="A133" s="8"/>
      <c r="B133" s="37"/>
      <c r="C133" s="29" t="s">
        <v>274</v>
      </c>
      <c r="D133" s="16"/>
      <c r="E133" s="38"/>
      <c r="F133" s="30" t="s">
        <v>270</v>
      </c>
      <c r="G133" s="40">
        <v>0</v>
      </c>
    </row>
    <row r="134" spans="1:13" s="1" customFormat="1" x14ac:dyDescent="0.25">
      <c r="A134" s="8"/>
      <c r="B134" s="37"/>
      <c r="C134" s="29" t="s">
        <v>275</v>
      </c>
      <c r="D134" s="16"/>
      <c r="E134" s="38"/>
      <c r="F134" s="30" t="s">
        <v>270</v>
      </c>
      <c r="G134" s="40">
        <v>0</v>
      </c>
    </row>
    <row r="135" spans="1:13" s="1" customFormat="1" x14ac:dyDescent="0.25">
      <c r="A135" s="8"/>
      <c r="B135" s="16" t="s">
        <v>204</v>
      </c>
      <c r="C135" s="16" t="s">
        <v>276</v>
      </c>
      <c r="D135" s="16"/>
      <c r="E135" s="38"/>
      <c r="F135" s="17">
        <v>458558606.13999999</v>
      </c>
      <c r="G135" s="40">
        <f>+F135/$F$139</f>
        <v>3.5540006893274897E-2</v>
      </c>
    </row>
    <row r="136" spans="1:13" s="1" customFormat="1" x14ac:dyDescent="0.25">
      <c r="A136" s="8"/>
      <c r="B136" s="37"/>
      <c r="C136" s="16"/>
      <c r="D136" s="16"/>
      <c r="E136" s="38"/>
      <c r="F136" s="39"/>
      <c r="G136" s="40"/>
    </row>
    <row r="137" spans="1:13" s="1" customFormat="1" x14ac:dyDescent="0.25">
      <c r="A137" s="8"/>
      <c r="B137" s="37"/>
      <c r="C137" s="16" t="s">
        <v>277</v>
      </c>
      <c r="D137" s="16"/>
      <c r="E137" s="38"/>
      <c r="F137" s="41">
        <f>SUM(F130:F136)</f>
        <v>1100725502.8099999</v>
      </c>
      <c r="G137" s="40">
        <f>+F137/$F$139</f>
        <v>8.531034296088956E-2</v>
      </c>
    </row>
    <row r="138" spans="1:13" s="1" customFormat="1" x14ac:dyDescent="0.25">
      <c r="A138" s="8"/>
      <c r="B138" s="37"/>
      <c r="C138" s="16"/>
      <c r="D138" s="16"/>
      <c r="E138" s="38"/>
      <c r="F138" s="41"/>
      <c r="G138" s="40"/>
    </row>
    <row r="139" spans="1:13" s="1" customFormat="1" x14ac:dyDescent="0.25">
      <c r="A139" s="8"/>
      <c r="B139" s="42"/>
      <c r="C139" s="43" t="s">
        <v>278</v>
      </c>
      <c r="D139" s="44"/>
      <c r="E139" s="45"/>
      <c r="F139" s="45">
        <f>+F137+F127</f>
        <v>12902603185.109999</v>
      </c>
      <c r="G139" s="46">
        <v>1</v>
      </c>
    </row>
    <row r="140" spans="1:13" s="1" customFormat="1" x14ac:dyDescent="0.25">
      <c r="A140" s="8"/>
      <c r="E140" s="2"/>
      <c r="F140" s="47"/>
      <c r="G140" s="7"/>
    </row>
    <row r="141" spans="1:13" s="1" customFormat="1" x14ac:dyDescent="0.25">
      <c r="A141" s="8"/>
      <c r="C141" s="29" t="s">
        <v>279</v>
      </c>
      <c r="D141" s="48">
        <v>6.1545463662046505</v>
      </c>
      <c r="E141" s="2"/>
      <c r="F141" s="2">
        <v>0</v>
      </c>
      <c r="G141" s="7"/>
    </row>
    <row r="142" spans="1:13" s="1" customFormat="1" x14ac:dyDescent="0.25">
      <c r="A142" s="8"/>
      <c r="C142" s="29" t="s">
        <v>280</v>
      </c>
      <c r="D142" s="48">
        <v>4.4800000000000004</v>
      </c>
      <c r="E142" s="2"/>
      <c r="G142" s="7"/>
    </row>
    <row r="143" spans="1:13" s="1" customFormat="1" x14ac:dyDescent="0.25">
      <c r="A143" s="8"/>
      <c r="C143" s="29" t="s">
        <v>281</v>
      </c>
      <c r="D143" s="48">
        <v>7.2</v>
      </c>
      <c r="E143" s="2"/>
      <c r="G143" s="7"/>
    </row>
    <row r="144" spans="1:13" s="1" customFormat="1" x14ac:dyDescent="0.25">
      <c r="A144" s="8"/>
      <c r="C144" s="29" t="s">
        <v>282</v>
      </c>
      <c r="D144" s="49">
        <v>19.682700000000001</v>
      </c>
      <c r="E144" s="2"/>
      <c r="G144" s="7"/>
    </row>
    <row r="145" spans="1:7" s="1" customFormat="1" x14ac:dyDescent="0.25">
      <c r="A145" s="8"/>
      <c r="C145" s="29" t="s">
        <v>283</v>
      </c>
      <c r="D145" s="49">
        <v>19.5716</v>
      </c>
      <c r="E145" s="2"/>
      <c r="G145" s="7"/>
    </row>
    <row r="146" spans="1:7" s="1" customFormat="1" x14ac:dyDescent="0.25">
      <c r="A146" s="8"/>
      <c r="C146" s="29" t="s">
        <v>284</v>
      </c>
      <c r="D146" s="50"/>
      <c r="E146" s="2"/>
      <c r="G146" s="7"/>
    </row>
    <row r="147" spans="1:7" s="1" customFormat="1" x14ac:dyDescent="0.25">
      <c r="A147" s="8"/>
      <c r="C147" s="29" t="s">
        <v>285</v>
      </c>
      <c r="D147" s="51">
        <v>0</v>
      </c>
      <c r="E147" s="2"/>
      <c r="G147" s="7"/>
    </row>
    <row r="148" spans="1:7" s="1" customFormat="1" x14ac:dyDescent="0.25">
      <c r="A148" s="8"/>
      <c r="C148" s="29" t="s">
        <v>286</v>
      </c>
      <c r="D148" s="51">
        <v>0</v>
      </c>
      <c r="E148" s="2"/>
      <c r="F148" s="47"/>
      <c r="G148" s="52"/>
    </row>
    <row r="149" spans="1:7" s="1" customFormat="1" x14ac:dyDescent="0.25">
      <c r="A149" s="8"/>
      <c r="B149" s="53"/>
      <c r="C149" s="14"/>
      <c r="E149" s="2"/>
      <c r="G149" s="7"/>
    </row>
    <row r="150" spans="1:7" s="1" customFormat="1" x14ac:dyDescent="0.25">
      <c r="A150" s="8"/>
      <c r="E150" s="2"/>
      <c r="F150" s="2"/>
      <c r="G150" s="7"/>
    </row>
    <row r="151" spans="1:7" s="1" customFormat="1" x14ac:dyDescent="0.25">
      <c r="A151" s="8"/>
      <c r="C151" s="35" t="s">
        <v>287</v>
      </c>
      <c r="D151" s="35"/>
      <c r="E151" s="35"/>
      <c r="F151" s="35"/>
      <c r="G151" s="54"/>
    </row>
    <row r="152" spans="1:7" s="1" customFormat="1" x14ac:dyDescent="0.25">
      <c r="A152" s="8"/>
      <c r="C152" s="35" t="s">
        <v>288</v>
      </c>
      <c r="D152" s="35"/>
      <c r="E152" s="35"/>
      <c r="F152" s="35" t="s">
        <v>11</v>
      </c>
      <c r="G152" s="54" t="s">
        <v>12</v>
      </c>
    </row>
    <row r="153" spans="1:7" s="1" customFormat="1" x14ac:dyDescent="0.25">
      <c r="A153" s="8"/>
      <c r="C153" s="29" t="s">
        <v>289</v>
      </c>
      <c r="D153" s="16"/>
      <c r="E153" s="38"/>
      <c r="F153" s="55">
        <f>SUMIF(Table1345676857[[Industry ]],A109,Table1345676857[Market Value])</f>
        <v>0</v>
      </c>
      <c r="G153" s="56">
        <f>+F153/$F$139</f>
        <v>0</v>
      </c>
    </row>
    <row r="154" spans="1:7" s="1" customFormat="1" x14ac:dyDescent="0.25">
      <c r="A154" s="8"/>
      <c r="C154" s="16" t="s">
        <v>290</v>
      </c>
      <c r="D154" s="16"/>
      <c r="E154" s="38"/>
      <c r="F154" s="55">
        <f>SUMIF(Table1345676857[[Industry ]],A110,Table1345676857[Market Value])</f>
        <v>0</v>
      </c>
      <c r="G154" s="56">
        <f>+F154/$F$139</f>
        <v>0</v>
      </c>
    </row>
    <row r="155" spans="1:7" s="1" customFormat="1" x14ac:dyDescent="0.25">
      <c r="A155" s="8"/>
      <c r="C155" s="16" t="s">
        <v>291</v>
      </c>
      <c r="D155" s="16"/>
      <c r="E155" s="38"/>
      <c r="F155" s="55">
        <f t="shared" ref="F155:F164" si="3">SUMIF($E$167:$E$176,C155,$H$167:$H$176)</f>
        <v>11380293276.299999</v>
      </c>
      <c r="G155" s="56">
        <f>+F155/$F$139</f>
        <v>0.88201528893279524</v>
      </c>
    </row>
    <row r="156" spans="1:7" s="1" customFormat="1" x14ac:dyDescent="0.25">
      <c r="A156" s="8"/>
      <c r="C156" s="16" t="s">
        <v>292</v>
      </c>
      <c r="D156" s="16"/>
      <c r="E156" s="38"/>
      <c r="F156" s="55">
        <f t="shared" si="3"/>
        <v>0</v>
      </c>
      <c r="G156" s="56">
        <f t="shared" ref="G156:G164" si="4">+F156/$F$139</f>
        <v>0</v>
      </c>
    </row>
    <row r="157" spans="1:7" s="1" customFormat="1" x14ac:dyDescent="0.25">
      <c r="A157" s="8"/>
      <c r="C157" s="16" t="s">
        <v>293</v>
      </c>
      <c r="D157" s="16"/>
      <c r="E157" s="38"/>
      <c r="F157" s="55">
        <f t="shared" si="3"/>
        <v>421584406</v>
      </c>
      <c r="G157" s="56">
        <f>+F157/$F$139</f>
        <v>3.2674368106315271E-2</v>
      </c>
    </row>
    <row r="158" spans="1:7" s="1" customFormat="1" x14ac:dyDescent="0.25">
      <c r="A158" s="8"/>
      <c r="C158" s="16" t="s">
        <v>294</v>
      </c>
      <c r="D158" s="16"/>
      <c r="E158" s="38"/>
      <c r="F158" s="55">
        <f t="shared" si="3"/>
        <v>0</v>
      </c>
      <c r="G158" s="56">
        <f t="shared" si="4"/>
        <v>0</v>
      </c>
    </row>
    <row r="159" spans="1:7" s="1" customFormat="1" x14ac:dyDescent="0.25">
      <c r="A159" s="8"/>
      <c r="C159" s="16" t="s">
        <v>295</v>
      </c>
      <c r="D159" s="16"/>
      <c r="E159" s="38"/>
      <c r="F159" s="55">
        <f t="shared" si="3"/>
        <v>0</v>
      </c>
      <c r="G159" s="56">
        <f t="shared" si="4"/>
        <v>0</v>
      </c>
    </row>
    <row r="160" spans="1:7" s="1" customFormat="1" x14ac:dyDescent="0.25">
      <c r="A160" s="8"/>
      <c r="C160" s="16" t="s">
        <v>296</v>
      </c>
      <c r="D160" s="16"/>
      <c r="E160" s="38"/>
      <c r="F160" s="55">
        <f t="shared" si="3"/>
        <v>0</v>
      </c>
      <c r="G160" s="56">
        <f t="shared" si="4"/>
        <v>0</v>
      </c>
    </row>
    <row r="161" spans="1:8" s="1" customFormat="1" x14ac:dyDescent="0.25">
      <c r="A161" s="8"/>
      <c r="C161" s="16" t="s">
        <v>297</v>
      </c>
      <c r="D161" s="16"/>
      <c r="E161" s="38"/>
      <c r="F161" s="55">
        <f t="shared" si="3"/>
        <v>0</v>
      </c>
      <c r="G161" s="56">
        <f t="shared" si="4"/>
        <v>0</v>
      </c>
    </row>
    <row r="162" spans="1:8" s="1" customFormat="1" x14ac:dyDescent="0.25">
      <c r="A162" s="8"/>
      <c r="C162" s="16" t="s">
        <v>298</v>
      </c>
      <c r="D162" s="16"/>
      <c r="E162" s="38"/>
      <c r="F162" s="55">
        <f t="shared" si="3"/>
        <v>0</v>
      </c>
      <c r="G162" s="56">
        <f t="shared" si="4"/>
        <v>0</v>
      </c>
    </row>
    <row r="163" spans="1:8" s="1" customFormat="1" x14ac:dyDescent="0.25">
      <c r="A163" s="8"/>
      <c r="C163" s="16" t="s">
        <v>299</v>
      </c>
      <c r="D163" s="16"/>
      <c r="E163" s="38"/>
      <c r="F163" s="55">
        <f t="shared" si="3"/>
        <v>0</v>
      </c>
      <c r="G163" s="57">
        <f t="shared" si="4"/>
        <v>0</v>
      </c>
    </row>
    <row r="164" spans="1:8" s="1" customFormat="1" x14ac:dyDescent="0.25">
      <c r="A164" s="8"/>
      <c r="C164" s="16" t="s">
        <v>300</v>
      </c>
      <c r="D164" s="16"/>
      <c r="E164" s="38"/>
      <c r="F164" s="55">
        <f t="shared" si="3"/>
        <v>0</v>
      </c>
      <c r="G164" s="57">
        <f t="shared" si="4"/>
        <v>0</v>
      </c>
    </row>
    <row r="165" spans="1:8" s="1" customFormat="1" x14ac:dyDescent="0.25">
      <c r="A165" s="8"/>
      <c r="C165" s="16" t="s">
        <v>301</v>
      </c>
      <c r="D165" s="16"/>
      <c r="E165" s="38"/>
      <c r="F165" s="58">
        <f>SUM(F153:F164)</f>
        <v>11801877682.299999</v>
      </c>
      <c r="G165" s="59">
        <f>SUM(G153:G164)</f>
        <v>0.91468965703911054</v>
      </c>
      <c r="H165" s="60">
        <f>F127-H177</f>
        <v>0</v>
      </c>
    </row>
    <row r="166" spans="1:8" s="1" customFormat="1" x14ac:dyDescent="0.25">
      <c r="A166" s="8"/>
      <c r="E166" s="2"/>
      <c r="G166" s="7"/>
    </row>
    <row r="167" spans="1:8" x14ac:dyDescent="0.25">
      <c r="E167" s="8" t="s">
        <v>291</v>
      </c>
      <c r="F167" s="8" t="s">
        <v>23</v>
      </c>
      <c r="G167" s="61">
        <f>H167/$F$139</f>
        <v>0.14065495836486333</v>
      </c>
      <c r="H167" s="62">
        <f t="shared" ref="H167:H176" si="5">SUMIF($H$7:$H$126,F167,$F$7:$F$126)</f>
        <v>1814815113.8</v>
      </c>
    </row>
    <row r="168" spans="1:8" x14ac:dyDescent="0.25">
      <c r="C168" s="8" t="s">
        <v>291</v>
      </c>
      <c r="E168" s="8" t="s">
        <v>291</v>
      </c>
      <c r="F168" s="8" t="s">
        <v>302</v>
      </c>
      <c r="G168" s="61">
        <f t="shared" ref="G168:G176" si="6">H168/$F$139</f>
        <v>0</v>
      </c>
      <c r="H168" s="62">
        <f t="shared" si="5"/>
        <v>0</v>
      </c>
    </row>
    <row r="169" spans="1:8" x14ac:dyDescent="0.25">
      <c r="C169" s="8" t="s">
        <v>291</v>
      </c>
      <c r="E169" s="8" t="s">
        <v>291</v>
      </c>
      <c r="F169" s="20" t="s">
        <v>26</v>
      </c>
      <c r="G169" s="61">
        <f t="shared" si="6"/>
        <v>0</v>
      </c>
      <c r="H169" s="62">
        <f t="shared" si="5"/>
        <v>0</v>
      </c>
    </row>
    <row r="170" spans="1:8" x14ac:dyDescent="0.25">
      <c r="C170" s="8" t="s">
        <v>291</v>
      </c>
      <c r="E170" s="8" t="s">
        <v>291</v>
      </c>
      <c r="F170" s="63" t="s">
        <v>267</v>
      </c>
      <c r="G170" s="61">
        <f t="shared" si="6"/>
        <v>0</v>
      </c>
      <c r="H170" s="62">
        <f t="shared" si="5"/>
        <v>0</v>
      </c>
    </row>
    <row r="171" spans="1:8" x14ac:dyDescent="0.25">
      <c r="C171" s="8" t="s">
        <v>291</v>
      </c>
      <c r="E171" s="8" t="s">
        <v>291</v>
      </c>
      <c r="F171" s="8" t="s">
        <v>17</v>
      </c>
      <c r="G171" s="61">
        <f t="shared" si="6"/>
        <v>0.69377123469396118</v>
      </c>
      <c r="H171" s="62">
        <f t="shared" si="5"/>
        <v>8951454942.5</v>
      </c>
    </row>
    <row r="172" spans="1:8" x14ac:dyDescent="0.25">
      <c r="C172" s="8" t="s">
        <v>291</v>
      </c>
      <c r="E172" s="8" t="s">
        <v>293</v>
      </c>
      <c r="F172" s="8" t="s">
        <v>29</v>
      </c>
      <c r="G172" s="61">
        <f t="shared" si="6"/>
        <v>9.827526521650443E-3</v>
      </c>
      <c r="H172" s="62">
        <f t="shared" si="5"/>
        <v>126800675</v>
      </c>
    </row>
    <row r="173" spans="1:8" x14ac:dyDescent="0.25">
      <c r="C173" s="8" t="s">
        <v>293</v>
      </c>
      <c r="E173" s="8" t="s">
        <v>293</v>
      </c>
      <c r="F173" s="8" t="s">
        <v>20</v>
      </c>
      <c r="G173" s="61">
        <f t="shared" si="6"/>
        <v>1.1027505764433612E-2</v>
      </c>
      <c r="H173" s="62">
        <f t="shared" si="5"/>
        <v>142283531</v>
      </c>
    </row>
    <row r="174" spans="1:8" x14ac:dyDescent="0.25">
      <c r="C174" s="8" t="s">
        <v>294</v>
      </c>
      <c r="E174" s="8" t="s">
        <v>291</v>
      </c>
      <c r="F174" s="8" t="s">
        <v>32</v>
      </c>
      <c r="G174" s="61">
        <f t="shared" si="6"/>
        <v>4.7589095873970741E-2</v>
      </c>
      <c r="H174" s="62">
        <f t="shared" si="5"/>
        <v>614023220</v>
      </c>
    </row>
    <row r="175" spans="1:8" x14ac:dyDescent="0.25">
      <c r="C175" s="8" t="s">
        <v>291</v>
      </c>
      <c r="E175" s="8" t="s">
        <v>293</v>
      </c>
      <c r="F175" s="8" t="s">
        <v>35</v>
      </c>
      <c r="G175" s="61">
        <f t="shared" si="6"/>
        <v>1.1819335820231217E-2</v>
      </c>
      <c r="H175" s="62">
        <f t="shared" si="5"/>
        <v>152500200</v>
      </c>
    </row>
    <row r="176" spans="1:8" x14ac:dyDescent="0.25">
      <c r="C176" s="8" t="s">
        <v>294</v>
      </c>
      <c r="E176" s="8" t="s">
        <v>291</v>
      </c>
      <c r="F176" s="8" t="s">
        <v>303</v>
      </c>
      <c r="G176" s="61">
        <f t="shared" si="6"/>
        <v>0</v>
      </c>
      <c r="H176" s="62">
        <f t="shared" si="5"/>
        <v>0</v>
      </c>
    </row>
    <row r="177" spans="3:8" x14ac:dyDescent="0.25">
      <c r="C177" s="8" t="s">
        <v>291</v>
      </c>
      <c r="G177" s="65">
        <f>SUM(G167:G176)</f>
        <v>0.91468965703911043</v>
      </c>
      <c r="H177" s="66">
        <f>SUM(H167:H176)</f>
        <v>11801877682.299999</v>
      </c>
    </row>
    <row r="178" spans="3:8" x14ac:dyDescent="0.25">
      <c r="H178" s="60">
        <f>+H177-F127</f>
        <v>0</v>
      </c>
    </row>
    <row r="182" spans="3:8" x14ac:dyDescent="0.25">
      <c r="F182" s="68"/>
    </row>
    <row r="183" spans="3:8" x14ac:dyDescent="0.25">
      <c r="F183" s="68"/>
    </row>
    <row r="184" spans="3:8" x14ac:dyDescent="0.25">
      <c r="F184" s="68"/>
    </row>
    <row r="185" spans="3:8" x14ac:dyDescent="0.25">
      <c r="F185" s="68"/>
    </row>
    <row r="186" spans="3:8" x14ac:dyDescent="0.25">
      <c r="F186" s="68"/>
    </row>
    <row r="187" spans="3:8" x14ac:dyDescent="0.25">
      <c r="F187" s="68"/>
    </row>
    <row r="188" spans="3:8" x14ac:dyDescent="0.25">
      <c r="F188" s="68"/>
    </row>
  </sheetData>
  <pageMargins left="0.7" right="0.7" top="0.75" bottom="0.75" header="0.3" footer="0.3"/>
  <pageSetup scale="41" orientation="portrait" horizontalDpi="4294967295" verticalDpi="4294967295" r:id="rId1"/>
  <rowBreaks count="1" manualBreakCount="1">
    <brk id="140" min="1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Port_C1</vt:lpstr>
      <vt:lpstr>Port_C1!Print_Area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2025-10-05T10:57:09Z</dcterms:created>
  <dcterms:modified xsi:type="dcterms:W3CDTF">2025-10-05T10:57:13Z</dcterms:modified>
</cp:coreProperties>
</file>